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5"/>
  <workbookPr defaultThemeVersion="124226"/>
  <mc:AlternateContent xmlns:mc="http://schemas.openxmlformats.org/markup-compatibility/2006">
    <mc:Choice Requires="x15">
      <x15ac:absPath xmlns:x15ac="http://schemas.microsoft.com/office/spreadsheetml/2010/11/ac" url="P:\1-CI\20-Instr-Liq\0-Cadres de Gestion\1a-Dossier Demande Aide\"/>
    </mc:Choice>
  </mc:AlternateContent>
  <xr:revisionPtr revIDLastSave="0" documentId="13_ncr:1_{E6B11E51-0101-4744-B002-8034498C48E7}" xr6:coauthVersionLast="36" xr6:coauthVersionMax="36" xr10:uidLastSave="{00000000-0000-0000-0000-000000000000}"/>
  <workbookProtection workbookPassword="D3BB" lockStructure="1"/>
  <bookViews>
    <workbookView xWindow="120" yWindow="3690" windowWidth="24920" windowHeight="11570" firstSheet="2" activeTab="3" xr2:uid="{00000000-000D-0000-FFFF-FFFF00000000}"/>
  </bookViews>
  <sheets>
    <sheet name="Onglet-AERM" sheetId="22" state="hidden" r:id="rId1"/>
    <sheet name="PlanFinance_Convention" sheetId="23" state="hidden" r:id="rId2"/>
    <sheet name="PlanFinance_Prev" sheetId="18" r:id="rId3"/>
    <sheet name="BP_Annexe1A_Depenses" sheetId="1" r:id="rId4"/>
    <sheet name="BP_Annexe1B_Recettes" sheetId="10" r:id="rId5"/>
    <sheet name="BP_Annexe1C_Valorisations" sheetId="3" r:id="rId6"/>
    <sheet name="BP_-Annexe1D_AutoEval" sheetId="20" r:id="rId7"/>
    <sheet name="PlanFinance_Execut" sheetId="21" state="hidden" r:id="rId8"/>
    <sheet name="BE_Annexe1A_Depenses" sheetId="6" state="hidden" r:id="rId9"/>
    <sheet name="BE_Annexe1B_Recettes" sheetId="12" state="hidden" r:id="rId10"/>
    <sheet name="BE_Annexe1C_Valorisations" sheetId="13" state="hidden" r:id="rId11"/>
    <sheet name="BE_Annexe1D_EtatRecapDepenses" sheetId="8" state="hidden" r:id="rId12"/>
  </sheets>
  <definedNames>
    <definedName name="Binaire">'Onglet-AERM'!$H$3:$H$4</definedName>
    <definedName name="FraisMission">'Onglet-AERM'!$L$3:$L$5</definedName>
    <definedName name="_xlnm.Print_Titles" localSheetId="8">BE_Annexe1A_Depenses!$1:$8</definedName>
    <definedName name="_xlnm.Print_Titles" localSheetId="10">BE_Annexe1C_Valorisations!$1:$5</definedName>
    <definedName name="_xlnm.Print_Titles" localSheetId="11">BE_Annexe1D_EtatRecapDepenses!$1:$4</definedName>
    <definedName name="_xlnm.Print_Titles" localSheetId="3">BP_Annexe1A_Depenses!$2:$8</definedName>
    <definedName name="_xlnm.Print_Titles" localSheetId="5">BP_Annexe1C_Valorisations!$2:$5</definedName>
    <definedName name="Nation">'Onglet-AERM'!$I$3:$I$4</definedName>
    <definedName name="NaturDep">'Onglet-AERM'!$K$3:$K$11</definedName>
    <definedName name="Porteur">'Onglet-AERM'!$M$3:$M$4</definedName>
    <definedName name="StatutRec">'Onglet-AERM'!$J$3:$J$5</definedName>
    <definedName name="_xlnm.Print_Area" localSheetId="8">BE_Annexe1A_Depenses!$A:$AF</definedName>
    <definedName name="_xlnm.Print_Area" localSheetId="9">BE_Annexe1B_Recettes!$A:$AC</definedName>
    <definedName name="_xlnm.Print_Area" localSheetId="10">BE_Annexe1C_Valorisations!$C:$X</definedName>
    <definedName name="_xlnm.Print_Area" localSheetId="11">BE_Annexe1D_EtatRecapDepenses!$A:$N</definedName>
    <definedName name="_xlnm.Print_Area" localSheetId="3">BP_Annexe1A_Depenses!$A:$N</definedName>
    <definedName name="_xlnm.Print_Area" localSheetId="4">BP_Annexe1B_Recettes!$A:$O</definedName>
    <definedName name="_xlnm.Print_Area" localSheetId="5">BP_Annexe1C_Valorisations!$A$1:$O$99</definedName>
    <definedName name="_xlnm.Print_Area" localSheetId="6">'BP_-Annexe1D_AutoEval'!$A:$E</definedName>
    <definedName name="_xlnm.Print_Area" localSheetId="1">PlanFinance_Convention!$C:$L</definedName>
    <definedName name="_xlnm.Print_Area" localSheetId="7">PlanFinance_Execut!$C:$P</definedName>
    <definedName name="_xlnm.Print_Area" localSheetId="2">PlanFinance_Prev!$C:$L</definedName>
  </definedNames>
  <calcPr calcId="191029"/>
</workbook>
</file>

<file path=xl/calcChain.xml><?xml version="1.0" encoding="utf-8"?>
<calcChain xmlns="http://schemas.openxmlformats.org/spreadsheetml/2006/main">
  <c r="Q21" i="21" l="1"/>
  <c r="Q15" i="21"/>
  <c r="Q13" i="21"/>
  <c r="O21" i="21"/>
  <c r="O15" i="21"/>
  <c r="O13" i="21"/>
  <c r="K15" i="23"/>
  <c r="K21" i="18"/>
  <c r="P99" i="8" l="1"/>
  <c r="P98" i="8"/>
  <c r="P97" i="8"/>
  <c r="P96" i="8"/>
  <c r="P95" i="8"/>
  <c r="P94" i="8"/>
  <c r="P93" i="8"/>
  <c r="P92" i="8"/>
  <c r="P91" i="8"/>
  <c r="P90" i="8"/>
  <c r="P89" i="8"/>
  <c r="P88" i="8"/>
  <c r="P87" i="8"/>
  <c r="P86" i="8"/>
  <c r="P85" i="8"/>
  <c r="P84" i="8"/>
  <c r="P83" i="8"/>
  <c r="P82" i="8"/>
  <c r="P81" i="8"/>
  <c r="P80" i="8"/>
  <c r="P79" i="8"/>
  <c r="P78" i="8"/>
  <c r="P77" i="8"/>
  <c r="P76" i="8"/>
  <c r="P75" i="8"/>
  <c r="P74" i="8"/>
  <c r="P73" i="8"/>
  <c r="P72" i="8"/>
  <c r="P71" i="8"/>
  <c r="P70" i="8"/>
  <c r="P69" i="8"/>
  <c r="P68" i="8"/>
  <c r="P67" i="8"/>
  <c r="P66" i="8"/>
  <c r="P65" i="8"/>
  <c r="P64" i="8"/>
  <c r="P63" i="8"/>
  <c r="P62" i="8"/>
  <c r="P61" i="8"/>
  <c r="P60" i="8"/>
  <c r="P59" i="8"/>
  <c r="P58" i="8"/>
  <c r="P57" i="8"/>
  <c r="P56" i="8"/>
  <c r="P55" i="8"/>
  <c r="P54" i="8"/>
  <c r="P53" i="8"/>
  <c r="P52" i="8"/>
  <c r="P51" i="8"/>
  <c r="P50" i="8"/>
  <c r="P49" i="8"/>
  <c r="P48" i="8"/>
  <c r="P47" i="8"/>
  <c r="P46" i="8"/>
  <c r="P45" i="8"/>
  <c r="P44" i="8"/>
  <c r="P43" i="8"/>
  <c r="P42" i="8"/>
  <c r="P41" i="8"/>
  <c r="P40" i="8"/>
  <c r="K24" i="10"/>
  <c r="K15" i="18" s="1"/>
  <c r="Q3" i="6" l="1"/>
  <c r="X73" i="6" l="1"/>
  <c r="K41" i="10" l="1"/>
  <c r="I24" i="21" l="1"/>
  <c r="G24" i="21"/>
  <c r="F24" i="21"/>
  <c r="E24" i="21"/>
  <c r="D24" i="21"/>
  <c r="I19" i="21"/>
  <c r="G19" i="21"/>
  <c r="F19" i="21"/>
  <c r="E19" i="21"/>
  <c r="D19" i="21"/>
  <c r="D18" i="21"/>
  <c r="H24" i="21"/>
  <c r="H19" i="21"/>
  <c r="I8" i="21"/>
  <c r="G8" i="21"/>
  <c r="F8" i="21"/>
  <c r="E8" i="21"/>
  <c r="G24" i="23"/>
  <c r="F24" i="23"/>
  <c r="E24" i="23"/>
  <c r="G19" i="23"/>
  <c r="F19" i="23"/>
  <c r="E19" i="23"/>
  <c r="G8" i="23"/>
  <c r="F8" i="23"/>
  <c r="E8" i="23"/>
  <c r="F24" i="18"/>
  <c r="E24" i="18"/>
  <c r="D24" i="18"/>
  <c r="F19" i="18"/>
  <c r="E19" i="18"/>
  <c r="D19" i="18"/>
  <c r="D8" i="18"/>
  <c r="E8" i="18"/>
  <c r="F8" i="18"/>
  <c r="D24" i="23" l="1"/>
  <c r="D19" i="23"/>
  <c r="X69" i="6"/>
  <c r="X70" i="6"/>
  <c r="T69" i="6"/>
  <c r="U69" i="6"/>
  <c r="T70" i="6"/>
  <c r="U70" i="6"/>
  <c r="K69" i="6"/>
  <c r="L69" i="6"/>
  <c r="N69" i="6"/>
  <c r="K70" i="6"/>
  <c r="L70" i="6"/>
  <c r="N70" i="6"/>
  <c r="K71" i="6"/>
  <c r="L71" i="6"/>
  <c r="N71" i="6"/>
  <c r="G69" i="6"/>
  <c r="H69" i="6"/>
  <c r="G70" i="6"/>
  <c r="H70" i="6"/>
  <c r="X53" i="6"/>
  <c r="X54" i="6"/>
  <c r="U54" i="6"/>
  <c r="T54" i="6"/>
  <c r="U53" i="6"/>
  <c r="T53" i="6"/>
  <c r="Q54" i="6"/>
  <c r="Q53" i="6"/>
  <c r="K53" i="6"/>
  <c r="L53" i="6"/>
  <c r="K54" i="6"/>
  <c r="L54" i="6"/>
  <c r="G53" i="6"/>
  <c r="H53" i="6"/>
  <c r="G54" i="6"/>
  <c r="H54" i="6"/>
  <c r="X15" i="6"/>
  <c r="X16" i="6"/>
  <c r="T15" i="6"/>
  <c r="U15" i="6"/>
  <c r="T16" i="6"/>
  <c r="U16" i="6"/>
  <c r="Q15" i="6"/>
  <c r="Q16" i="6"/>
  <c r="K15" i="6"/>
  <c r="L15" i="6"/>
  <c r="K16" i="6"/>
  <c r="L16" i="6"/>
  <c r="H15" i="6"/>
  <c r="H16" i="6"/>
  <c r="G15" i="6"/>
  <c r="G16" i="6"/>
  <c r="M60" i="1"/>
  <c r="M69" i="1"/>
  <c r="M69" i="6" s="1"/>
  <c r="M70" i="1"/>
  <c r="M70" i="6" s="1"/>
  <c r="M54" i="1"/>
  <c r="M54" i="6" s="1"/>
  <c r="M53" i="1"/>
  <c r="M53" i="6" s="1"/>
  <c r="M15" i="1"/>
  <c r="M15" i="6" s="1"/>
  <c r="M16" i="1"/>
  <c r="M16" i="6" s="1"/>
  <c r="E69" i="3" l="1"/>
  <c r="E68" i="3"/>
  <c r="E67" i="3"/>
  <c r="E66" i="3"/>
  <c r="E65" i="3"/>
  <c r="E64" i="3"/>
  <c r="E63" i="3"/>
  <c r="E62" i="3"/>
  <c r="E61" i="3"/>
  <c r="E60" i="3"/>
  <c r="E40" i="3"/>
  <c r="E39" i="3"/>
  <c r="E38" i="3"/>
  <c r="E37" i="3"/>
  <c r="E36" i="3"/>
  <c r="E35" i="3"/>
  <c r="E34" i="3"/>
  <c r="E33" i="3"/>
  <c r="E32" i="3"/>
  <c r="E31" i="3"/>
  <c r="T63" i="6" l="1"/>
  <c r="T62" i="6"/>
  <c r="T60" i="6"/>
  <c r="T59" i="6"/>
  <c r="T13" i="6"/>
  <c r="T12" i="6"/>
  <c r="T11" i="6"/>
  <c r="T10" i="6"/>
  <c r="K51" i="6"/>
  <c r="K50" i="6"/>
  <c r="K49" i="6"/>
  <c r="K48" i="6"/>
  <c r="K47" i="6"/>
  <c r="K46" i="6"/>
  <c r="K45" i="6"/>
  <c r="K44" i="6"/>
  <c r="K43" i="6"/>
  <c r="U74" i="6"/>
  <c r="U73" i="6"/>
  <c r="T73" i="6"/>
  <c r="T67" i="6"/>
  <c r="T66" i="6"/>
  <c r="T65" i="6"/>
  <c r="S55" i="6"/>
  <c r="R55" i="6"/>
  <c r="S52" i="6"/>
  <c r="R52" i="6"/>
  <c r="S17" i="6"/>
  <c r="R17" i="6"/>
  <c r="S14" i="6"/>
  <c r="R14" i="6"/>
  <c r="J55" i="6"/>
  <c r="I55" i="6"/>
  <c r="J52" i="6"/>
  <c r="I52" i="6"/>
  <c r="J17" i="6"/>
  <c r="I17" i="6"/>
  <c r="J14" i="6"/>
  <c r="I14" i="6"/>
  <c r="C21" i="13" l="1"/>
  <c r="C20" i="13"/>
  <c r="C19" i="13"/>
  <c r="C18" i="13"/>
  <c r="C17" i="13"/>
  <c r="D62" i="6" l="1"/>
  <c r="D61" i="6"/>
  <c r="D60" i="6"/>
  <c r="D59" i="6"/>
  <c r="J52" i="10" l="1"/>
  <c r="I52" i="10"/>
  <c r="K50" i="10"/>
  <c r="K49" i="10"/>
  <c r="K48" i="10"/>
  <c r="K47" i="10"/>
  <c r="K44" i="10"/>
  <c r="K43" i="10"/>
  <c r="K42" i="10"/>
  <c r="K38" i="10"/>
  <c r="K37" i="10"/>
  <c r="K36" i="10"/>
  <c r="K35" i="10"/>
  <c r="K34" i="10"/>
  <c r="K33" i="10"/>
  <c r="K32" i="10"/>
  <c r="K29" i="10"/>
  <c r="K28" i="10"/>
  <c r="K27" i="10"/>
  <c r="K26" i="10"/>
  <c r="K25" i="10"/>
  <c r="K23" i="10"/>
  <c r="K22" i="10"/>
  <c r="K21" i="10"/>
  <c r="K13" i="18" s="1"/>
  <c r="K19" i="10"/>
  <c r="K18" i="10"/>
  <c r="K17" i="10"/>
  <c r="K16" i="10"/>
  <c r="K15" i="10"/>
  <c r="K14" i="10"/>
  <c r="K13" i="10"/>
  <c r="K12" i="10"/>
  <c r="K11" i="10"/>
  <c r="K10" i="10"/>
  <c r="M77" i="1"/>
  <c r="M73" i="1"/>
  <c r="M76" i="1"/>
  <c r="M72" i="1"/>
  <c r="M71" i="1"/>
  <c r="M71" i="6" s="1"/>
  <c r="M68" i="1"/>
  <c r="M67" i="1"/>
  <c r="M66" i="1"/>
  <c r="M65" i="1"/>
  <c r="M64" i="1"/>
  <c r="M63" i="1"/>
  <c r="M62" i="1"/>
  <c r="M61" i="1"/>
  <c r="M59" i="1"/>
  <c r="M55" i="1"/>
  <c r="M52" i="1"/>
  <c r="G19" i="18" s="1"/>
  <c r="M51" i="1"/>
  <c r="M50" i="1"/>
  <c r="M49" i="1"/>
  <c r="M48" i="1"/>
  <c r="M47" i="1"/>
  <c r="M46" i="1"/>
  <c r="M45" i="1"/>
  <c r="M44" i="1"/>
  <c r="M43" i="1"/>
  <c r="M40" i="1"/>
  <c r="M39" i="1"/>
  <c r="M38" i="1"/>
  <c r="M37" i="1"/>
  <c r="M36" i="1"/>
  <c r="M35" i="1"/>
  <c r="M33" i="1"/>
  <c r="M32" i="1"/>
  <c r="M31" i="1"/>
  <c r="M30" i="1"/>
  <c r="M29" i="1"/>
  <c r="M28" i="1"/>
  <c r="M26" i="1"/>
  <c r="M25" i="1"/>
  <c r="M24" i="1"/>
  <c r="M23" i="1"/>
  <c r="M22" i="1"/>
  <c r="M21" i="1"/>
  <c r="M17" i="1"/>
  <c r="M14" i="1"/>
  <c r="G8" i="18" s="1"/>
  <c r="M13" i="1"/>
  <c r="M12" i="1"/>
  <c r="M11" i="1"/>
  <c r="M10" i="1"/>
  <c r="G24" i="18" l="1"/>
  <c r="D41" i="12"/>
  <c r="O46" i="12" l="1"/>
  <c r="O40" i="12"/>
  <c r="U77" i="6"/>
  <c r="T77" i="6"/>
  <c r="L77" i="6"/>
  <c r="K77" i="6"/>
  <c r="C64" i="13" l="1"/>
  <c r="C63" i="13"/>
  <c r="C62" i="13"/>
  <c r="C61" i="13"/>
  <c r="C60" i="13"/>
  <c r="G69" i="13" l="1"/>
  <c r="G68" i="13"/>
  <c r="G67" i="13"/>
  <c r="G66" i="13"/>
  <c r="G65" i="13"/>
  <c r="G64" i="13"/>
  <c r="G63" i="13"/>
  <c r="G62" i="13"/>
  <c r="G61" i="13"/>
  <c r="G60" i="13"/>
  <c r="G39" i="13"/>
  <c r="G38" i="13"/>
  <c r="G37" i="13"/>
  <c r="G36" i="13"/>
  <c r="G35" i="13"/>
  <c r="G34" i="13"/>
  <c r="G33" i="13"/>
  <c r="G32" i="13"/>
  <c r="G31" i="13"/>
  <c r="G30" i="13"/>
  <c r="G21" i="13"/>
  <c r="F21" i="13"/>
  <c r="G20" i="13"/>
  <c r="F20" i="13"/>
  <c r="G19" i="13"/>
  <c r="F19" i="13"/>
  <c r="G18" i="13"/>
  <c r="F18" i="13"/>
  <c r="G17" i="13"/>
  <c r="F17" i="13"/>
  <c r="G16" i="13"/>
  <c r="F16" i="13"/>
  <c r="G15" i="13"/>
  <c r="F15" i="13"/>
  <c r="G14" i="13"/>
  <c r="F14" i="13"/>
  <c r="G13" i="13"/>
  <c r="F13" i="13"/>
  <c r="G12" i="13"/>
  <c r="F12" i="13"/>
  <c r="G71" i="3"/>
  <c r="G70" i="3"/>
  <c r="G70" i="13" s="1"/>
  <c r="G42" i="3"/>
  <c r="G41" i="3"/>
  <c r="G40" i="13" s="1"/>
  <c r="G24" i="3"/>
  <c r="G23" i="3"/>
  <c r="G22" i="13" s="1"/>
  <c r="G71" i="13" l="1"/>
  <c r="G41" i="13"/>
  <c r="G48" i="3"/>
  <c r="G47" i="13" s="1"/>
  <c r="G23" i="13"/>
  <c r="G49" i="3"/>
  <c r="G48" i="13" l="1"/>
  <c r="I29" i="21" l="1"/>
  <c r="I28" i="21"/>
  <c r="I26" i="21"/>
  <c r="I25" i="21"/>
  <c r="I23" i="21"/>
  <c r="I22" i="21"/>
  <c r="I18" i="21"/>
  <c r="I17" i="21"/>
  <c r="I16" i="21"/>
  <c r="I13" i="21"/>
  <c r="I12" i="21"/>
  <c r="I11" i="21"/>
  <c r="I7" i="21"/>
  <c r="O1" i="22"/>
  <c r="D51" i="22"/>
  <c r="F29" i="23"/>
  <c r="F28" i="23"/>
  <c r="F26" i="23"/>
  <c r="F25" i="23"/>
  <c r="F23" i="23"/>
  <c r="F22" i="23"/>
  <c r="F18" i="23"/>
  <c r="F17" i="23"/>
  <c r="F16" i="23"/>
  <c r="F13" i="23"/>
  <c r="F12" i="23"/>
  <c r="F11" i="23"/>
  <c r="F7" i="23"/>
  <c r="E29" i="23"/>
  <c r="E28" i="23"/>
  <c r="E26" i="23"/>
  <c r="E25" i="23"/>
  <c r="E23" i="23"/>
  <c r="E22" i="23"/>
  <c r="E18" i="23"/>
  <c r="E17" i="23"/>
  <c r="E16" i="23"/>
  <c r="E13" i="23"/>
  <c r="E12" i="23"/>
  <c r="E11" i="23"/>
  <c r="E7" i="23"/>
  <c r="G29" i="23"/>
  <c r="D28" i="22" s="1"/>
  <c r="G28" i="23"/>
  <c r="D28" i="23" s="1"/>
  <c r="G26" i="23"/>
  <c r="D25" i="22" s="1"/>
  <c r="G25" i="23"/>
  <c r="D24" i="22" s="1"/>
  <c r="D23" i="22"/>
  <c r="G23" i="23"/>
  <c r="D22" i="22" s="1"/>
  <c r="G22" i="23"/>
  <c r="D21" i="22" s="1"/>
  <c r="D18" i="22"/>
  <c r="G18" i="23"/>
  <c r="G17" i="23"/>
  <c r="G16" i="23"/>
  <c r="G13" i="23"/>
  <c r="G12" i="23"/>
  <c r="G11" i="23"/>
  <c r="D7" i="22"/>
  <c r="G7" i="23"/>
  <c r="D6" i="22" s="1"/>
  <c r="L1" i="23"/>
  <c r="F77" i="22"/>
  <c r="F76" i="22"/>
  <c r="D29" i="23" l="1"/>
  <c r="F9" i="23"/>
  <c r="E9" i="23"/>
  <c r="I9" i="21"/>
  <c r="D8" i="23"/>
  <c r="D25" i="23"/>
  <c r="D27" i="22"/>
  <c r="F20" i="23"/>
  <c r="D18" i="23"/>
  <c r="D17" i="23"/>
  <c r="G9" i="23"/>
  <c r="D5" i="22" s="1"/>
  <c r="I27" i="21"/>
  <c r="E14" i="23"/>
  <c r="D22" i="23"/>
  <c r="D12" i="23"/>
  <c r="F14" i="23"/>
  <c r="D13" i="23"/>
  <c r="D12" i="22"/>
  <c r="G14" i="23"/>
  <c r="D9" i="22" s="1"/>
  <c r="D23" i="23"/>
  <c r="D7" i="23"/>
  <c r="D11" i="22"/>
  <c r="I20" i="21"/>
  <c r="G20" i="23"/>
  <c r="D14" i="22" s="1"/>
  <c r="D15" i="22"/>
  <c r="E20" i="23"/>
  <c r="E27" i="23"/>
  <c r="D26" i="23"/>
  <c r="D16" i="22"/>
  <c r="D11" i="23"/>
  <c r="F27" i="23"/>
  <c r="D16" i="23"/>
  <c r="D17" i="22"/>
  <c r="D10" i="22"/>
  <c r="I14" i="21"/>
  <c r="G27" i="23"/>
  <c r="D20" i="22" s="1"/>
  <c r="D28" i="21"/>
  <c r="D9" i="23" l="1"/>
  <c r="D20" i="23"/>
  <c r="I30" i="21"/>
  <c r="F30" i="23"/>
  <c r="D33" i="22" s="1"/>
  <c r="G30" i="23"/>
  <c r="D30" i="22" s="1"/>
  <c r="D14" i="23"/>
  <c r="E30" i="23"/>
  <c r="D32" i="22" s="1"/>
  <c r="D27" i="23"/>
  <c r="AB45" i="12"/>
  <c r="AA45" i="12"/>
  <c r="Z45" i="12"/>
  <c r="AB51" i="12"/>
  <c r="AA51" i="12"/>
  <c r="Z51" i="12"/>
  <c r="D50" i="12"/>
  <c r="D49" i="12"/>
  <c r="D48" i="12"/>
  <c r="J50" i="12"/>
  <c r="I50" i="12"/>
  <c r="H50" i="12"/>
  <c r="G50" i="12"/>
  <c r="F50" i="12"/>
  <c r="E50" i="12"/>
  <c r="J49" i="12"/>
  <c r="I49" i="12"/>
  <c r="H49" i="12"/>
  <c r="G49" i="12"/>
  <c r="F49" i="12"/>
  <c r="E49" i="12"/>
  <c r="J48" i="12"/>
  <c r="I48" i="12"/>
  <c r="H48" i="12"/>
  <c r="G48" i="12"/>
  <c r="F48" i="12"/>
  <c r="E48" i="12"/>
  <c r="J47" i="12"/>
  <c r="I47" i="12"/>
  <c r="H47" i="12"/>
  <c r="G47" i="12"/>
  <c r="F47" i="12"/>
  <c r="E47" i="12"/>
  <c r="O45" i="12"/>
  <c r="M45" i="12"/>
  <c r="O41" i="12"/>
  <c r="N41" i="12"/>
  <c r="M41" i="12"/>
  <c r="J41" i="12"/>
  <c r="I41" i="12"/>
  <c r="H41" i="12"/>
  <c r="O44" i="12"/>
  <c r="N44" i="12"/>
  <c r="M44" i="12"/>
  <c r="J44" i="12"/>
  <c r="I44" i="12"/>
  <c r="H44" i="12"/>
  <c r="G44" i="12"/>
  <c r="F44" i="12"/>
  <c r="E44" i="12"/>
  <c r="D44" i="12"/>
  <c r="O43" i="12"/>
  <c r="N43" i="12"/>
  <c r="M43" i="12"/>
  <c r="J43" i="12"/>
  <c r="I43" i="12"/>
  <c r="H43" i="12"/>
  <c r="G43" i="12"/>
  <c r="F43" i="12"/>
  <c r="E43" i="12"/>
  <c r="D43" i="12"/>
  <c r="O42" i="12"/>
  <c r="N42" i="12"/>
  <c r="M42" i="12"/>
  <c r="J42" i="12"/>
  <c r="I42" i="12"/>
  <c r="H42" i="12"/>
  <c r="G42" i="12"/>
  <c r="F42" i="12"/>
  <c r="E42" i="12"/>
  <c r="D42" i="12"/>
  <c r="O45" i="10"/>
  <c r="N45" i="10"/>
  <c r="N45" i="12" s="1"/>
  <c r="M45" i="10"/>
  <c r="O20" i="10"/>
  <c r="N20" i="10"/>
  <c r="O9" i="10"/>
  <c r="N9" i="10"/>
  <c r="J51" i="10"/>
  <c r="J51" i="12" s="1"/>
  <c r="I51" i="10"/>
  <c r="I51" i="12" s="1"/>
  <c r="H51" i="10"/>
  <c r="J45" i="10"/>
  <c r="J45" i="12" s="1"/>
  <c r="I45" i="10"/>
  <c r="I45" i="12" s="1"/>
  <c r="H45" i="10"/>
  <c r="H45" i="12" s="1"/>
  <c r="H51" i="12" l="1"/>
  <c r="I52" i="12"/>
  <c r="J52" i="12"/>
  <c r="D30" i="23"/>
  <c r="E31" i="23"/>
  <c r="D31" i="22" s="1"/>
  <c r="AA52" i="12"/>
  <c r="F72" i="22" s="1"/>
  <c r="AB52" i="12"/>
  <c r="F73" i="22" s="1"/>
  <c r="O30" i="10"/>
  <c r="F71" i="22" l="1"/>
  <c r="K17" i="8"/>
  <c r="K16" i="8"/>
  <c r="K15" i="8"/>
  <c r="K14" i="8"/>
  <c r="K13" i="8"/>
  <c r="K12" i="8"/>
  <c r="K11" i="8"/>
  <c r="K10" i="8"/>
  <c r="K9" i="8"/>
  <c r="K8" i="8"/>
  <c r="N100" i="8" l="1"/>
  <c r="X99" i="13" l="1"/>
  <c r="O99" i="13"/>
  <c r="D72" i="6" l="1"/>
  <c r="N32" i="8" l="1"/>
  <c r="N17" i="8"/>
  <c r="N16" i="8"/>
  <c r="N15" i="8"/>
  <c r="N14" i="8"/>
  <c r="N13" i="8"/>
  <c r="N12" i="8"/>
  <c r="N11" i="8"/>
  <c r="N10" i="8"/>
  <c r="N9" i="8"/>
  <c r="N8" i="8"/>
  <c r="N2" i="8"/>
  <c r="D2" i="8"/>
  <c r="N1" i="8"/>
  <c r="L99" i="13"/>
  <c r="K99" i="13"/>
  <c r="J99" i="13"/>
  <c r="L95" i="13"/>
  <c r="K95" i="13"/>
  <c r="J95" i="13"/>
  <c r="N93" i="13"/>
  <c r="N90" i="13"/>
  <c r="L90" i="13"/>
  <c r="J90" i="13"/>
  <c r="H90" i="13"/>
  <c r="V88" i="13"/>
  <c r="W87" i="13"/>
  <c r="L87" i="13"/>
  <c r="K87" i="13"/>
  <c r="J87" i="13"/>
  <c r="I87" i="13"/>
  <c r="H87" i="13"/>
  <c r="G87" i="13"/>
  <c r="F87" i="13"/>
  <c r="E87" i="13"/>
  <c r="D87" i="13"/>
  <c r="C87" i="13"/>
  <c r="B87" i="13"/>
  <c r="A87" i="13"/>
  <c r="W86" i="13"/>
  <c r="L86" i="13"/>
  <c r="K86" i="13"/>
  <c r="J86" i="13"/>
  <c r="I86" i="13"/>
  <c r="H86" i="13"/>
  <c r="G86" i="13"/>
  <c r="F86" i="13"/>
  <c r="E86" i="13"/>
  <c r="D86" i="13"/>
  <c r="C86" i="13"/>
  <c r="B86" i="13"/>
  <c r="A86" i="13"/>
  <c r="W85" i="13"/>
  <c r="L85" i="13"/>
  <c r="K85" i="13"/>
  <c r="J85" i="13"/>
  <c r="I85" i="13"/>
  <c r="H85" i="13"/>
  <c r="G85" i="13"/>
  <c r="F85" i="13"/>
  <c r="E85" i="13"/>
  <c r="D85" i="13"/>
  <c r="C85" i="13"/>
  <c r="B85" i="13"/>
  <c r="A85" i="13"/>
  <c r="W84" i="13"/>
  <c r="L84" i="13"/>
  <c r="K84" i="13"/>
  <c r="J84" i="13"/>
  <c r="I84" i="13"/>
  <c r="H84" i="13"/>
  <c r="G84" i="13"/>
  <c r="F84" i="13"/>
  <c r="E84" i="13"/>
  <c r="D84" i="13"/>
  <c r="C84" i="13"/>
  <c r="B84" i="13"/>
  <c r="A84" i="13"/>
  <c r="W83" i="13"/>
  <c r="L83" i="13"/>
  <c r="K83" i="13"/>
  <c r="J83" i="13"/>
  <c r="I83" i="13"/>
  <c r="H83" i="13"/>
  <c r="G83" i="13"/>
  <c r="F83" i="13"/>
  <c r="E83" i="13"/>
  <c r="D83" i="13"/>
  <c r="C83" i="13"/>
  <c r="B83" i="13"/>
  <c r="A83" i="13"/>
  <c r="W82" i="13"/>
  <c r="L82" i="13"/>
  <c r="K82" i="13"/>
  <c r="J82" i="13"/>
  <c r="I82" i="13"/>
  <c r="H82" i="13"/>
  <c r="G82" i="13"/>
  <c r="F82" i="13"/>
  <c r="E82" i="13"/>
  <c r="D82" i="13"/>
  <c r="C82" i="13"/>
  <c r="B82" i="13"/>
  <c r="A82" i="13"/>
  <c r="W81" i="13"/>
  <c r="L81" i="13"/>
  <c r="K81" i="13"/>
  <c r="J81" i="13"/>
  <c r="I81" i="13"/>
  <c r="H81" i="13"/>
  <c r="G81" i="13"/>
  <c r="F81" i="13"/>
  <c r="E81" i="13"/>
  <c r="D81" i="13"/>
  <c r="C81" i="13"/>
  <c r="B81" i="13"/>
  <c r="A81" i="13"/>
  <c r="W80" i="13"/>
  <c r="L80" i="13"/>
  <c r="K80" i="13"/>
  <c r="J80" i="13"/>
  <c r="I80" i="13"/>
  <c r="H80" i="13"/>
  <c r="G80" i="13"/>
  <c r="F80" i="13"/>
  <c r="E80" i="13"/>
  <c r="D80" i="13"/>
  <c r="C80" i="13"/>
  <c r="B80" i="13"/>
  <c r="A80" i="13"/>
  <c r="W79" i="13"/>
  <c r="L79" i="13"/>
  <c r="K79" i="13"/>
  <c r="J79" i="13"/>
  <c r="I79" i="13"/>
  <c r="H79" i="13"/>
  <c r="G79" i="13"/>
  <c r="F79" i="13"/>
  <c r="E79" i="13"/>
  <c r="D79" i="13"/>
  <c r="C79" i="13"/>
  <c r="B79" i="13"/>
  <c r="A79" i="13"/>
  <c r="W78" i="13"/>
  <c r="L78" i="13"/>
  <c r="K78" i="13"/>
  <c r="J78" i="13"/>
  <c r="I78" i="13"/>
  <c r="H78" i="13"/>
  <c r="G78" i="13"/>
  <c r="F78" i="13"/>
  <c r="E78" i="13"/>
  <c r="D78" i="13"/>
  <c r="C78" i="13"/>
  <c r="B78" i="13"/>
  <c r="A78" i="13"/>
  <c r="O72" i="13"/>
  <c r="M72" i="13"/>
  <c r="L72" i="13"/>
  <c r="J72" i="13"/>
  <c r="I72" i="13"/>
  <c r="V70" i="13"/>
  <c r="W69" i="13"/>
  <c r="M69" i="13"/>
  <c r="L69" i="13"/>
  <c r="K69" i="13"/>
  <c r="J69" i="13"/>
  <c r="I69" i="13"/>
  <c r="H69" i="13"/>
  <c r="F69" i="13"/>
  <c r="E69" i="13"/>
  <c r="D69" i="13"/>
  <c r="C69" i="13"/>
  <c r="B69" i="13"/>
  <c r="A69" i="13"/>
  <c r="W68" i="13"/>
  <c r="M68" i="13"/>
  <c r="L68" i="13"/>
  <c r="K68" i="13"/>
  <c r="J68" i="13"/>
  <c r="I68" i="13"/>
  <c r="H68" i="13"/>
  <c r="F68" i="13"/>
  <c r="E68" i="13"/>
  <c r="D68" i="13"/>
  <c r="C68" i="13"/>
  <c r="B68" i="13"/>
  <c r="A68" i="13"/>
  <c r="W67" i="13"/>
  <c r="M67" i="13"/>
  <c r="L67" i="13"/>
  <c r="K67" i="13"/>
  <c r="J67" i="13"/>
  <c r="I67" i="13"/>
  <c r="H67" i="13"/>
  <c r="F67" i="13"/>
  <c r="E67" i="13"/>
  <c r="D67" i="13"/>
  <c r="C67" i="13"/>
  <c r="B67" i="13"/>
  <c r="A67" i="13"/>
  <c r="W66" i="13"/>
  <c r="M66" i="13"/>
  <c r="L66" i="13"/>
  <c r="K66" i="13"/>
  <c r="J66" i="13"/>
  <c r="I66" i="13"/>
  <c r="H66" i="13"/>
  <c r="F66" i="13"/>
  <c r="E66" i="13"/>
  <c r="D66" i="13"/>
  <c r="C66" i="13"/>
  <c r="B66" i="13"/>
  <c r="A66" i="13"/>
  <c r="W65" i="13"/>
  <c r="M65" i="13"/>
  <c r="L65" i="13"/>
  <c r="K65" i="13"/>
  <c r="J65" i="13"/>
  <c r="I65" i="13"/>
  <c r="H65" i="13"/>
  <c r="F65" i="13"/>
  <c r="E65" i="13"/>
  <c r="D65" i="13"/>
  <c r="C65" i="13"/>
  <c r="B65" i="13"/>
  <c r="A65" i="13"/>
  <c r="W64" i="13"/>
  <c r="M64" i="13"/>
  <c r="L64" i="13"/>
  <c r="K64" i="13"/>
  <c r="J64" i="13"/>
  <c r="I64" i="13"/>
  <c r="H64" i="13"/>
  <c r="F64" i="13"/>
  <c r="E64" i="13"/>
  <c r="D64" i="13"/>
  <c r="B64" i="13"/>
  <c r="A64" i="13"/>
  <c r="W63" i="13"/>
  <c r="M63" i="13"/>
  <c r="L63" i="13"/>
  <c r="K63" i="13"/>
  <c r="J63" i="13"/>
  <c r="I63" i="13"/>
  <c r="H63" i="13"/>
  <c r="F63" i="13"/>
  <c r="E63" i="13"/>
  <c r="D63" i="13"/>
  <c r="B63" i="13"/>
  <c r="A63" i="13"/>
  <c r="W62" i="13"/>
  <c r="M62" i="13"/>
  <c r="L62" i="13"/>
  <c r="K62" i="13"/>
  <c r="J62" i="13"/>
  <c r="I62" i="13"/>
  <c r="H62" i="13"/>
  <c r="F62" i="13"/>
  <c r="E62" i="13"/>
  <c r="D62" i="13"/>
  <c r="B62" i="13"/>
  <c r="A62" i="13"/>
  <c r="W61" i="13"/>
  <c r="M61" i="13"/>
  <c r="L61" i="13"/>
  <c r="K61" i="13"/>
  <c r="J61" i="13"/>
  <c r="I61" i="13"/>
  <c r="H61" i="13"/>
  <c r="F61" i="13"/>
  <c r="E61" i="13"/>
  <c r="D61" i="13"/>
  <c r="B61" i="13"/>
  <c r="A61" i="13"/>
  <c r="W60" i="13"/>
  <c r="M60" i="13"/>
  <c r="L60" i="13"/>
  <c r="K60" i="13"/>
  <c r="J60" i="13"/>
  <c r="I60" i="13"/>
  <c r="H60" i="13"/>
  <c r="F60" i="13"/>
  <c r="E60" i="13"/>
  <c r="D60" i="13"/>
  <c r="B60" i="13"/>
  <c r="A60" i="13"/>
  <c r="O49" i="13"/>
  <c r="N49" i="13"/>
  <c r="M49" i="13"/>
  <c r="J49" i="13"/>
  <c r="I49" i="13"/>
  <c r="O48" i="13"/>
  <c r="O47" i="13"/>
  <c r="O42" i="13"/>
  <c r="M42" i="13"/>
  <c r="J42" i="13"/>
  <c r="I42" i="13"/>
  <c r="V40" i="13"/>
  <c r="W39" i="13"/>
  <c r="M39" i="13"/>
  <c r="L39" i="13"/>
  <c r="K39" i="13"/>
  <c r="J39" i="13"/>
  <c r="I39" i="13"/>
  <c r="H39" i="13"/>
  <c r="F39" i="13"/>
  <c r="E39" i="13"/>
  <c r="D39" i="13"/>
  <c r="C39" i="13"/>
  <c r="B39" i="13"/>
  <c r="A39" i="13"/>
  <c r="W38" i="13"/>
  <c r="M38" i="13"/>
  <c r="L38" i="13"/>
  <c r="K38" i="13"/>
  <c r="J38" i="13"/>
  <c r="I38" i="13"/>
  <c r="H38" i="13"/>
  <c r="F38" i="13"/>
  <c r="E38" i="13"/>
  <c r="D38" i="13"/>
  <c r="C38" i="13"/>
  <c r="B38" i="13"/>
  <c r="A38" i="13"/>
  <c r="W37" i="13"/>
  <c r="M37" i="13"/>
  <c r="L37" i="13"/>
  <c r="K37" i="13"/>
  <c r="J37" i="13"/>
  <c r="I37" i="13"/>
  <c r="H37" i="13"/>
  <c r="F37" i="13"/>
  <c r="E37" i="13"/>
  <c r="D37" i="13"/>
  <c r="C37" i="13"/>
  <c r="B37" i="13"/>
  <c r="A37" i="13"/>
  <c r="W36" i="13"/>
  <c r="M36" i="13"/>
  <c r="L36" i="13"/>
  <c r="K36" i="13"/>
  <c r="J36" i="13"/>
  <c r="I36" i="13"/>
  <c r="H36" i="13"/>
  <c r="F36" i="13"/>
  <c r="E36" i="13"/>
  <c r="D36" i="13"/>
  <c r="C36" i="13"/>
  <c r="B36" i="13"/>
  <c r="A36" i="13"/>
  <c r="W35" i="13"/>
  <c r="M35" i="13"/>
  <c r="L35" i="13"/>
  <c r="K35" i="13"/>
  <c r="J35" i="13"/>
  <c r="I35" i="13"/>
  <c r="H35" i="13"/>
  <c r="F35" i="13"/>
  <c r="E35" i="13"/>
  <c r="D35" i="13"/>
  <c r="C35" i="13"/>
  <c r="B35" i="13"/>
  <c r="A35" i="13"/>
  <c r="W34" i="13"/>
  <c r="M34" i="13"/>
  <c r="L34" i="13"/>
  <c r="K34" i="13"/>
  <c r="J34" i="13"/>
  <c r="I34" i="13"/>
  <c r="H34" i="13"/>
  <c r="F34" i="13"/>
  <c r="E34" i="13"/>
  <c r="D34" i="13"/>
  <c r="C34" i="13"/>
  <c r="B34" i="13"/>
  <c r="A34" i="13"/>
  <c r="W33" i="13"/>
  <c r="M33" i="13"/>
  <c r="L33" i="13"/>
  <c r="K33" i="13"/>
  <c r="J33" i="13"/>
  <c r="I33" i="13"/>
  <c r="H33" i="13"/>
  <c r="F33" i="13"/>
  <c r="E33" i="13"/>
  <c r="D33" i="13"/>
  <c r="C33" i="13"/>
  <c r="B33" i="13"/>
  <c r="A33" i="13"/>
  <c r="W32" i="13"/>
  <c r="M32" i="13"/>
  <c r="L32" i="13"/>
  <c r="K32" i="13"/>
  <c r="J32" i="13"/>
  <c r="I32" i="13"/>
  <c r="H32" i="13"/>
  <c r="F32" i="13"/>
  <c r="E32" i="13"/>
  <c r="D32" i="13"/>
  <c r="C32" i="13"/>
  <c r="B32" i="13"/>
  <c r="A32" i="13"/>
  <c r="W31" i="13"/>
  <c r="M31" i="13"/>
  <c r="L31" i="13"/>
  <c r="K31" i="13"/>
  <c r="J31" i="13"/>
  <c r="I31" i="13"/>
  <c r="H31" i="13"/>
  <c r="F31" i="13"/>
  <c r="E31" i="13"/>
  <c r="D31" i="13"/>
  <c r="C31" i="13"/>
  <c r="B31" i="13"/>
  <c r="A31" i="13"/>
  <c r="W30" i="13"/>
  <c r="M30" i="13"/>
  <c r="L30" i="13"/>
  <c r="K30" i="13"/>
  <c r="J30" i="13"/>
  <c r="I30" i="13"/>
  <c r="H30" i="13"/>
  <c r="F30" i="13"/>
  <c r="E30" i="13"/>
  <c r="D30" i="13"/>
  <c r="C30" i="13"/>
  <c r="B30" i="13"/>
  <c r="A30" i="13"/>
  <c r="O24" i="13"/>
  <c r="M24" i="13"/>
  <c r="J24" i="13"/>
  <c r="I24" i="13"/>
  <c r="V22" i="13"/>
  <c r="W21" i="13"/>
  <c r="L21" i="13"/>
  <c r="J21" i="13"/>
  <c r="H21" i="13"/>
  <c r="E21" i="13"/>
  <c r="A21" i="13"/>
  <c r="W20" i="13"/>
  <c r="L20" i="13"/>
  <c r="J20" i="13"/>
  <c r="H20" i="13"/>
  <c r="E20" i="13"/>
  <c r="A20" i="13"/>
  <c r="W19" i="13"/>
  <c r="L19" i="13"/>
  <c r="J19" i="13"/>
  <c r="H19" i="13"/>
  <c r="E19" i="13"/>
  <c r="A19" i="13"/>
  <c r="W18" i="13"/>
  <c r="L18" i="13"/>
  <c r="J18" i="13"/>
  <c r="H18" i="13"/>
  <c r="E18" i="13"/>
  <c r="A18" i="13"/>
  <c r="W17" i="13"/>
  <c r="L17" i="13"/>
  <c r="J17" i="13"/>
  <c r="H17" i="13"/>
  <c r="E17" i="13"/>
  <c r="A17" i="13"/>
  <c r="W16" i="13"/>
  <c r="L16" i="13"/>
  <c r="J16" i="13"/>
  <c r="H16" i="13"/>
  <c r="E16" i="13"/>
  <c r="C16" i="13"/>
  <c r="A16" i="13"/>
  <c r="W15" i="13"/>
  <c r="L15" i="13"/>
  <c r="J15" i="13"/>
  <c r="H15" i="13"/>
  <c r="E15" i="13"/>
  <c r="C15" i="13"/>
  <c r="A15" i="13"/>
  <c r="W14" i="13"/>
  <c r="L14" i="13"/>
  <c r="J14" i="13"/>
  <c r="H14" i="13"/>
  <c r="E14" i="13"/>
  <c r="C14" i="13"/>
  <c r="A14" i="13"/>
  <c r="W13" i="13"/>
  <c r="L13" i="13"/>
  <c r="J13" i="13"/>
  <c r="H13" i="13"/>
  <c r="E13" i="13"/>
  <c r="C13" i="13"/>
  <c r="A13" i="13"/>
  <c r="W12" i="13"/>
  <c r="L12" i="13"/>
  <c r="J12" i="13"/>
  <c r="H12" i="13"/>
  <c r="E12" i="13"/>
  <c r="C12" i="13"/>
  <c r="A12" i="13"/>
  <c r="W3" i="13"/>
  <c r="O3" i="13"/>
  <c r="W2" i="13"/>
  <c r="X50" i="12"/>
  <c r="X49" i="12"/>
  <c r="X48" i="12"/>
  <c r="X47" i="12"/>
  <c r="X44" i="12"/>
  <c r="X43" i="12"/>
  <c r="X42" i="12"/>
  <c r="X41" i="12"/>
  <c r="Z39" i="12"/>
  <c r="T39" i="12"/>
  <c r="S39" i="12"/>
  <c r="X38" i="12"/>
  <c r="T38" i="12"/>
  <c r="S38" i="12"/>
  <c r="H38" i="12"/>
  <c r="G38" i="12"/>
  <c r="F38" i="12"/>
  <c r="E38" i="12"/>
  <c r="D38" i="12"/>
  <c r="X37" i="12"/>
  <c r="T37" i="12"/>
  <c r="S37" i="12"/>
  <c r="H37" i="12"/>
  <c r="G37" i="12"/>
  <c r="F37" i="12"/>
  <c r="E37" i="12"/>
  <c r="D37" i="12"/>
  <c r="X36" i="12"/>
  <c r="T36" i="12"/>
  <c r="S36" i="12"/>
  <c r="H36" i="12"/>
  <c r="G36" i="12"/>
  <c r="F36" i="12"/>
  <c r="E36" i="12"/>
  <c r="D36" i="12"/>
  <c r="X35" i="12"/>
  <c r="T35" i="12"/>
  <c r="S35" i="12"/>
  <c r="H35" i="12"/>
  <c r="G35" i="12"/>
  <c r="E35" i="12"/>
  <c r="X34" i="12"/>
  <c r="T34" i="12"/>
  <c r="S34" i="12"/>
  <c r="H34" i="12"/>
  <c r="G34" i="12"/>
  <c r="F34" i="12"/>
  <c r="E34" i="12"/>
  <c r="D34" i="12"/>
  <c r="X33" i="12"/>
  <c r="T33" i="12"/>
  <c r="S33" i="12"/>
  <c r="H33" i="12"/>
  <c r="G33" i="12"/>
  <c r="F33" i="12"/>
  <c r="E33" i="12"/>
  <c r="D33" i="12"/>
  <c r="X32" i="12"/>
  <c r="T32" i="12"/>
  <c r="S32" i="12"/>
  <c r="H32" i="12"/>
  <c r="G32" i="12"/>
  <c r="F32" i="12"/>
  <c r="E32" i="12"/>
  <c r="D32" i="12"/>
  <c r="T30" i="12"/>
  <c r="S30" i="12"/>
  <c r="X29" i="12"/>
  <c r="T29" i="12"/>
  <c r="S29" i="12"/>
  <c r="O29" i="12"/>
  <c r="N29" i="12"/>
  <c r="H29" i="12"/>
  <c r="G29" i="12"/>
  <c r="F29" i="12"/>
  <c r="E29" i="12"/>
  <c r="D29" i="12"/>
  <c r="X28" i="12"/>
  <c r="T28" i="12"/>
  <c r="S28" i="12"/>
  <c r="O28" i="12"/>
  <c r="N28" i="12"/>
  <c r="H28" i="12"/>
  <c r="G28" i="12"/>
  <c r="F28" i="12"/>
  <c r="E28" i="12"/>
  <c r="D28" i="12"/>
  <c r="X27" i="12"/>
  <c r="T27" i="12"/>
  <c r="S27" i="12"/>
  <c r="O27" i="12"/>
  <c r="N27" i="12"/>
  <c r="H27" i="12"/>
  <c r="G27" i="12"/>
  <c r="F27" i="12"/>
  <c r="E27" i="12"/>
  <c r="D27" i="12"/>
  <c r="X26" i="12"/>
  <c r="T26" i="12"/>
  <c r="S26" i="12"/>
  <c r="M26" i="12"/>
  <c r="H26" i="12"/>
  <c r="G26" i="12"/>
  <c r="F26" i="12"/>
  <c r="E26" i="12"/>
  <c r="D26" i="12"/>
  <c r="X25" i="12"/>
  <c r="T25" i="12"/>
  <c r="S25" i="12"/>
  <c r="M25" i="12"/>
  <c r="H25" i="12"/>
  <c r="G25" i="12"/>
  <c r="F25" i="12"/>
  <c r="E25" i="12"/>
  <c r="D25" i="12"/>
  <c r="X24" i="12"/>
  <c r="T24" i="12"/>
  <c r="S24" i="12"/>
  <c r="R24" i="12"/>
  <c r="M24" i="12"/>
  <c r="H24" i="12"/>
  <c r="G24" i="12"/>
  <c r="F24" i="12"/>
  <c r="E24" i="12"/>
  <c r="X23" i="12"/>
  <c r="T23" i="12"/>
  <c r="S23" i="12"/>
  <c r="O23" i="12"/>
  <c r="N23" i="12"/>
  <c r="H23" i="12"/>
  <c r="G23" i="12"/>
  <c r="F23" i="12"/>
  <c r="E23" i="12"/>
  <c r="D23" i="12"/>
  <c r="X22" i="12"/>
  <c r="T22" i="12"/>
  <c r="S22" i="12"/>
  <c r="O22" i="12"/>
  <c r="N22" i="12"/>
  <c r="H22" i="12"/>
  <c r="G22" i="12"/>
  <c r="F22" i="12"/>
  <c r="E22" i="12"/>
  <c r="D22" i="12"/>
  <c r="X21" i="12"/>
  <c r="T21" i="12"/>
  <c r="S21" i="12"/>
  <c r="O21" i="12"/>
  <c r="N21" i="12"/>
  <c r="H21" i="12"/>
  <c r="G21" i="12"/>
  <c r="F21" i="12"/>
  <c r="E21" i="12"/>
  <c r="D21" i="12"/>
  <c r="Z20" i="12"/>
  <c r="T20" i="12"/>
  <c r="S20" i="12"/>
  <c r="X19" i="12"/>
  <c r="T19" i="12"/>
  <c r="S19" i="12"/>
  <c r="O19" i="12"/>
  <c r="N19" i="12"/>
  <c r="M19" i="12"/>
  <c r="H19" i="12"/>
  <c r="G19" i="12"/>
  <c r="F19" i="12"/>
  <c r="E19" i="12"/>
  <c r="D19" i="12"/>
  <c r="X18" i="12"/>
  <c r="T18" i="12"/>
  <c r="S18" i="12"/>
  <c r="O18" i="12"/>
  <c r="N18" i="12"/>
  <c r="M18" i="12"/>
  <c r="H18" i="12"/>
  <c r="G18" i="12"/>
  <c r="F18" i="12"/>
  <c r="E18" i="12"/>
  <c r="D18" i="12"/>
  <c r="X17" i="12"/>
  <c r="T17" i="12"/>
  <c r="S17" i="12"/>
  <c r="O17" i="12"/>
  <c r="N17" i="12"/>
  <c r="M17" i="12"/>
  <c r="H17" i="12"/>
  <c r="G17" i="12"/>
  <c r="F17" i="12"/>
  <c r="E17" i="12"/>
  <c r="D17" i="12"/>
  <c r="X16" i="12"/>
  <c r="T16" i="12"/>
  <c r="S16" i="12"/>
  <c r="O16" i="12"/>
  <c r="N16" i="12"/>
  <c r="M16" i="12"/>
  <c r="H16" i="12"/>
  <c r="G16" i="12"/>
  <c r="F16" i="12"/>
  <c r="E16" i="12"/>
  <c r="D16" i="12"/>
  <c r="X15" i="12"/>
  <c r="T15" i="12"/>
  <c r="S15" i="12"/>
  <c r="O15" i="12"/>
  <c r="N15" i="12"/>
  <c r="M15" i="12"/>
  <c r="H15" i="12"/>
  <c r="G15" i="12"/>
  <c r="F15" i="12"/>
  <c r="E15" i="12"/>
  <c r="D15" i="12"/>
  <c r="X14" i="12"/>
  <c r="T14" i="12"/>
  <c r="S14" i="12"/>
  <c r="O14" i="12"/>
  <c r="N14" i="12"/>
  <c r="M14" i="12"/>
  <c r="H14" i="12"/>
  <c r="G14" i="12"/>
  <c r="F14" i="12"/>
  <c r="E14" i="12"/>
  <c r="D14" i="12"/>
  <c r="X13" i="12"/>
  <c r="T13" i="12"/>
  <c r="S13" i="12"/>
  <c r="O13" i="12"/>
  <c r="N13" i="12"/>
  <c r="H13" i="12"/>
  <c r="G13" i="12"/>
  <c r="F13" i="12"/>
  <c r="E13" i="12"/>
  <c r="D13" i="12"/>
  <c r="X12" i="12"/>
  <c r="T12" i="12"/>
  <c r="S12" i="12"/>
  <c r="O12" i="12"/>
  <c r="N12" i="12"/>
  <c r="H12" i="12"/>
  <c r="G12" i="12"/>
  <c r="F12" i="12"/>
  <c r="E12" i="12"/>
  <c r="D12" i="12"/>
  <c r="X11" i="12"/>
  <c r="T11" i="12"/>
  <c r="S11" i="12"/>
  <c r="O11" i="12"/>
  <c r="N11" i="12"/>
  <c r="H11" i="12"/>
  <c r="G11" i="12"/>
  <c r="F11" i="12"/>
  <c r="E11" i="12"/>
  <c r="D11" i="12"/>
  <c r="X10" i="12"/>
  <c r="T10" i="12"/>
  <c r="S10" i="12"/>
  <c r="O10" i="12"/>
  <c r="N10" i="12"/>
  <c r="H10" i="12"/>
  <c r="G10" i="12"/>
  <c r="F10" i="12"/>
  <c r="E10" i="12"/>
  <c r="D10" i="12"/>
  <c r="Z9" i="12"/>
  <c r="Z30" i="12" s="1"/>
  <c r="Z52" i="12" s="1"/>
  <c r="T9" i="12"/>
  <c r="S9" i="12"/>
  <c r="AC3" i="12"/>
  <c r="D3" i="12"/>
  <c r="AC2" i="12"/>
  <c r="U79" i="6"/>
  <c r="S79" i="6"/>
  <c r="X77" i="6"/>
  <c r="G29" i="21" s="1"/>
  <c r="F28" i="22" s="1"/>
  <c r="S77" i="6"/>
  <c r="R77" i="6"/>
  <c r="Q77" i="6"/>
  <c r="J77" i="6"/>
  <c r="I77" i="6"/>
  <c r="H77" i="6"/>
  <c r="X76" i="6"/>
  <c r="G28" i="21" s="1"/>
  <c r="F27" i="22" s="1"/>
  <c r="U76" i="6"/>
  <c r="T76" i="6"/>
  <c r="S76" i="6"/>
  <c r="R76" i="6"/>
  <c r="Q76" i="6"/>
  <c r="L76" i="6"/>
  <c r="K76" i="6"/>
  <c r="J76" i="6"/>
  <c r="I76" i="6"/>
  <c r="H76" i="6"/>
  <c r="G76" i="6"/>
  <c r="F76" i="6"/>
  <c r="E76" i="6"/>
  <c r="AE75" i="6"/>
  <c r="AD75" i="6"/>
  <c r="AC75" i="6"/>
  <c r="AB75" i="6"/>
  <c r="AA75" i="6"/>
  <c r="V74" i="6"/>
  <c r="T74" i="6"/>
  <c r="S74" i="6"/>
  <c r="R74" i="6"/>
  <c r="Q74" i="6"/>
  <c r="N74" i="6"/>
  <c r="M74" i="6"/>
  <c r="L74" i="6"/>
  <c r="K74" i="6"/>
  <c r="J74" i="6"/>
  <c r="I74" i="6"/>
  <c r="H74" i="6"/>
  <c r="G74" i="6"/>
  <c r="S73" i="6"/>
  <c r="R73" i="6"/>
  <c r="Q73" i="6"/>
  <c r="L73" i="6"/>
  <c r="K73" i="6"/>
  <c r="J73" i="6"/>
  <c r="I73" i="6"/>
  <c r="H73" i="6"/>
  <c r="G73" i="6"/>
  <c r="X72" i="6"/>
  <c r="G25" i="21" s="1"/>
  <c r="F24" i="22" s="1"/>
  <c r="U72" i="6"/>
  <c r="T72" i="6"/>
  <c r="S72" i="6"/>
  <c r="R72" i="6"/>
  <c r="Q72" i="6"/>
  <c r="L72" i="6"/>
  <c r="K72" i="6"/>
  <c r="J72" i="6"/>
  <c r="I72" i="6"/>
  <c r="H72" i="6"/>
  <c r="G72" i="6"/>
  <c r="F72" i="6"/>
  <c r="E72" i="6"/>
  <c r="X71" i="6"/>
  <c r="U71" i="6"/>
  <c r="T71" i="6"/>
  <c r="H71" i="6"/>
  <c r="G71" i="6"/>
  <c r="X68" i="6"/>
  <c r="U68" i="6"/>
  <c r="T68" i="6"/>
  <c r="S68" i="6"/>
  <c r="R68" i="6"/>
  <c r="Q68" i="6"/>
  <c r="L68" i="6"/>
  <c r="K68" i="6"/>
  <c r="J68" i="6"/>
  <c r="I68" i="6"/>
  <c r="H68" i="6"/>
  <c r="G68" i="6"/>
  <c r="X67" i="6"/>
  <c r="V67" i="6"/>
  <c r="U67" i="6"/>
  <c r="S67" i="6"/>
  <c r="R67" i="6"/>
  <c r="Q67" i="6"/>
  <c r="N67" i="6"/>
  <c r="L67" i="6"/>
  <c r="J67" i="6"/>
  <c r="I67" i="6"/>
  <c r="H67" i="6"/>
  <c r="G67" i="6"/>
  <c r="F67" i="6"/>
  <c r="E67" i="6"/>
  <c r="D67" i="6"/>
  <c r="X66" i="6"/>
  <c r="V66" i="6"/>
  <c r="U66" i="6"/>
  <c r="S66" i="6"/>
  <c r="R66" i="6"/>
  <c r="Q66" i="6"/>
  <c r="N66" i="6"/>
  <c r="L66" i="6"/>
  <c r="J66" i="6"/>
  <c r="I66" i="6"/>
  <c r="H66" i="6"/>
  <c r="G66" i="6"/>
  <c r="F66" i="6"/>
  <c r="E66" i="6"/>
  <c r="D66" i="6"/>
  <c r="X65" i="6"/>
  <c r="U65" i="6"/>
  <c r="S65" i="6"/>
  <c r="R65" i="6"/>
  <c r="Q65" i="6"/>
  <c r="L65" i="6"/>
  <c r="J65" i="6"/>
  <c r="I65" i="6"/>
  <c r="H65" i="6"/>
  <c r="G65" i="6"/>
  <c r="F65" i="6"/>
  <c r="E65" i="6"/>
  <c r="D65" i="6"/>
  <c r="X64" i="6"/>
  <c r="V64" i="6"/>
  <c r="U64" i="6"/>
  <c r="T64" i="6"/>
  <c r="S64" i="6"/>
  <c r="R64" i="6"/>
  <c r="Q64" i="6"/>
  <c r="N64" i="6"/>
  <c r="L64" i="6"/>
  <c r="J64" i="6"/>
  <c r="E64" i="6"/>
  <c r="X63" i="6"/>
  <c r="V63" i="6"/>
  <c r="U63" i="6"/>
  <c r="S63" i="6"/>
  <c r="R63" i="6"/>
  <c r="Q63" i="6"/>
  <c r="N63" i="6"/>
  <c r="I63" i="6"/>
  <c r="E63" i="6"/>
  <c r="X62" i="6"/>
  <c r="V62" i="6"/>
  <c r="U62" i="6"/>
  <c r="S62" i="6"/>
  <c r="R62" i="6"/>
  <c r="Q62" i="6"/>
  <c r="N62" i="6"/>
  <c r="L62" i="6"/>
  <c r="J62" i="6"/>
  <c r="X61" i="6"/>
  <c r="V61" i="6"/>
  <c r="U61" i="6"/>
  <c r="T61" i="6"/>
  <c r="S61" i="6"/>
  <c r="R61" i="6"/>
  <c r="Q61" i="6"/>
  <c r="N61" i="6"/>
  <c r="L61" i="6"/>
  <c r="J61" i="6"/>
  <c r="X60" i="6"/>
  <c r="V60" i="6"/>
  <c r="U60" i="6"/>
  <c r="S60" i="6"/>
  <c r="R60" i="6"/>
  <c r="Q60" i="6"/>
  <c r="N60" i="6"/>
  <c r="I60" i="6"/>
  <c r="X59" i="6"/>
  <c r="U59" i="6"/>
  <c r="S59" i="6"/>
  <c r="R59" i="6"/>
  <c r="Q59" i="6"/>
  <c r="I59" i="6"/>
  <c r="AE56" i="6"/>
  <c r="AD56" i="6"/>
  <c r="AC56" i="6"/>
  <c r="AB56" i="6"/>
  <c r="AA56" i="6"/>
  <c r="X55" i="6"/>
  <c r="U55" i="6"/>
  <c r="T55" i="6"/>
  <c r="Q55" i="6"/>
  <c r="L55" i="6"/>
  <c r="K55" i="6"/>
  <c r="H55" i="6"/>
  <c r="G55" i="6"/>
  <c r="X52" i="6"/>
  <c r="U52" i="6"/>
  <c r="T52" i="6"/>
  <c r="Q52" i="6"/>
  <c r="L52" i="6"/>
  <c r="K52" i="6"/>
  <c r="H52" i="6"/>
  <c r="G52" i="6"/>
  <c r="X51" i="6"/>
  <c r="V51" i="6"/>
  <c r="U51" i="6"/>
  <c r="T51" i="6"/>
  <c r="S51" i="6"/>
  <c r="R51" i="6"/>
  <c r="Q51" i="6"/>
  <c r="L51" i="6"/>
  <c r="J51" i="6"/>
  <c r="I51" i="6"/>
  <c r="H51" i="6"/>
  <c r="G51" i="6"/>
  <c r="F51" i="6"/>
  <c r="E51" i="6"/>
  <c r="D51" i="6"/>
  <c r="X50" i="6"/>
  <c r="V50" i="6"/>
  <c r="U50" i="6"/>
  <c r="T50" i="6"/>
  <c r="S50" i="6"/>
  <c r="R50" i="6"/>
  <c r="Q50" i="6"/>
  <c r="L50" i="6"/>
  <c r="J50" i="6"/>
  <c r="I50" i="6"/>
  <c r="H50" i="6"/>
  <c r="G50" i="6"/>
  <c r="F50" i="6"/>
  <c r="E50" i="6"/>
  <c r="D50" i="6"/>
  <c r="X49" i="6"/>
  <c r="V49" i="6"/>
  <c r="U49" i="6"/>
  <c r="T49" i="6"/>
  <c r="S49" i="6"/>
  <c r="R49" i="6"/>
  <c r="Q49" i="6"/>
  <c r="L49" i="6"/>
  <c r="J49" i="6"/>
  <c r="I49" i="6"/>
  <c r="H49" i="6"/>
  <c r="G49" i="6"/>
  <c r="F49" i="6"/>
  <c r="E49" i="6"/>
  <c r="D49" i="6"/>
  <c r="X48" i="6"/>
  <c r="V48" i="6"/>
  <c r="U48" i="6"/>
  <c r="T48" i="6"/>
  <c r="S48" i="6"/>
  <c r="R48" i="6"/>
  <c r="Q48" i="6"/>
  <c r="L48" i="6"/>
  <c r="J48" i="6"/>
  <c r="I48" i="6"/>
  <c r="H48" i="6"/>
  <c r="G48" i="6"/>
  <c r="F48" i="6"/>
  <c r="E48" i="6"/>
  <c r="D48" i="6"/>
  <c r="X47" i="6"/>
  <c r="V47" i="6"/>
  <c r="U47" i="6"/>
  <c r="T47" i="6"/>
  <c r="S47" i="6"/>
  <c r="R47" i="6"/>
  <c r="Q47" i="6"/>
  <c r="L47" i="6"/>
  <c r="J47" i="6"/>
  <c r="I47" i="6"/>
  <c r="H47" i="6"/>
  <c r="G47" i="6"/>
  <c r="F47" i="6"/>
  <c r="E47" i="6"/>
  <c r="D47" i="6"/>
  <c r="X46" i="6"/>
  <c r="V46" i="6"/>
  <c r="U46" i="6"/>
  <c r="T46" i="6"/>
  <c r="S46" i="6"/>
  <c r="R46" i="6"/>
  <c r="Q46" i="6"/>
  <c r="L46" i="6"/>
  <c r="J46" i="6"/>
  <c r="I46" i="6"/>
  <c r="H46" i="6"/>
  <c r="G46" i="6"/>
  <c r="F46" i="6"/>
  <c r="E46" i="6"/>
  <c r="D46" i="6"/>
  <c r="X45" i="6"/>
  <c r="V45" i="6"/>
  <c r="U45" i="6"/>
  <c r="T45" i="6"/>
  <c r="S45" i="6"/>
  <c r="R45" i="6"/>
  <c r="Q45" i="6"/>
  <c r="L45" i="6"/>
  <c r="J45" i="6"/>
  <c r="I45" i="6"/>
  <c r="H45" i="6"/>
  <c r="G45" i="6"/>
  <c r="F45" i="6"/>
  <c r="E45" i="6"/>
  <c r="D45" i="6"/>
  <c r="X44" i="6"/>
  <c r="V44" i="6"/>
  <c r="U44" i="6"/>
  <c r="T44" i="6"/>
  <c r="S44" i="6"/>
  <c r="R44" i="6"/>
  <c r="Q44" i="6"/>
  <c r="L44" i="6"/>
  <c r="J44" i="6"/>
  <c r="I44" i="6"/>
  <c r="H44" i="6"/>
  <c r="G44" i="6"/>
  <c r="F44" i="6"/>
  <c r="E44" i="6"/>
  <c r="D44" i="6"/>
  <c r="X43" i="6"/>
  <c r="V43" i="6"/>
  <c r="U43" i="6"/>
  <c r="T43" i="6"/>
  <c r="S43" i="6"/>
  <c r="R43" i="6"/>
  <c r="Q43" i="6"/>
  <c r="L43" i="6"/>
  <c r="J43" i="6"/>
  <c r="I43" i="6"/>
  <c r="H43" i="6"/>
  <c r="G43" i="6"/>
  <c r="F43" i="6"/>
  <c r="E43" i="6"/>
  <c r="D43" i="6"/>
  <c r="X40" i="6"/>
  <c r="V40" i="6"/>
  <c r="U40" i="6"/>
  <c r="T40" i="6"/>
  <c r="S40" i="6"/>
  <c r="R40" i="6"/>
  <c r="Q40" i="6"/>
  <c r="L40" i="6"/>
  <c r="K40" i="6"/>
  <c r="J40" i="6"/>
  <c r="I40" i="6"/>
  <c r="H40" i="6"/>
  <c r="G40" i="6"/>
  <c r="F40" i="6"/>
  <c r="E40" i="6"/>
  <c r="D40" i="6"/>
  <c r="X39" i="6"/>
  <c r="V39" i="6"/>
  <c r="U39" i="6"/>
  <c r="T39" i="6"/>
  <c r="S39" i="6"/>
  <c r="R39" i="6"/>
  <c r="Q39" i="6"/>
  <c r="L39" i="6"/>
  <c r="K39" i="6"/>
  <c r="J39" i="6"/>
  <c r="I39" i="6"/>
  <c r="H39" i="6"/>
  <c r="G39" i="6"/>
  <c r="F39" i="6"/>
  <c r="E39" i="6"/>
  <c r="D39" i="6"/>
  <c r="X38" i="6"/>
  <c r="V38" i="6"/>
  <c r="U38" i="6"/>
  <c r="T38" i="6"/>
  <c r="S38" i="6"/>
  <c r="R38" i="6"/>
  <c r="Q38" i="6"/>
  <c r="L38" i="6"/>
  <c r="K38" i="6"/>
  <c r="J38" i="6"/>
  <c r="I38" i="6"/>
  <c r="H38" i="6"/>
  <c r="G38" i="6"/>
  <c r="F38" i="6"/>
  <c r="E38" i="6"/>
  <c r="D38" i="6"/>
  <c r="X37" i="6"/>
  <c r="V37" i="6"/>
  <c r="U37" i="6"/>
  <c r="T37" i="6"/>
  <c r="S37" i="6"/>
  <c r="R37" i="6"/>
  <c r="Q37" i="6"/>
  <c r="L37" i="6"/>
  <c r="K37" i="6"/>
  <c r="J37" i="6"/>
  <c r="I37" i="6"/>
  <c r="H37" i="6"/>
  <c r="G37" i="6"/>
  <c r="F37" i="6"/>
  <c r="E37" i="6"/>
  <c r="D37" i="6"/>
  <c r="X36" i="6"/>
  <c r="V36" i="6"/>
  <c r="U36" i="6"/>
  <c r="T36" i="6"/>
  <c r="S36" i="6"/>
  <c r="R36" i="6"/>
  <c r="Q36" i="6"/>
  <c r="L36" i="6"/>
  <c r="K36" i="6"/>
  <c r="J36" i="6"/>
  <c r="I36" i="6"/>
  <c r="H36" i="6"/>
  <c r="G36" i="6"/>
  <c r="F36" i="6"/>
  <c r="E36" i="6"/>
  <c r="D36" i="6"/>
  <c r="X35" i="6"/>
  <c r="V35" i="6"/>
  <c r="U35" i="6"/>
  <c r="T35" i="6"/>
  <c r="S35" i="6"/>
  <c r="R35" i="6"/>
  <c r="Q35" i="6"/>
  <c r="L35" i="6"/>
  <c r="K35" i="6"/>
  <c r="J35" i="6"/>
  <c r="I35" i="6"/>
  <c r="H35" i="6"/>
  <c r="G35" i="6"/>
  <c r="F35" i="6"/>
  <c r="E35" i="6"/>
  <c r="D35" i="6"/>
  <c r="AE34" i="6"/>
  <c r="AD34" i="6"/>
  <c r="AC34" i="6"/>
  <c r="AB34" i="6"/>
  <c r="AA34" i="6"/>
  <c r="D34" i="6"/>
  <c r="B34" i="6"/>
  <c r="X33" i="6"/>
  <c r="V33" i="6"/>
  <c r="U33" i="6"/>
  <c r="T33" i="6"/>
  <c r="S33" i="6"/>
  <c r="R33" i="6"/>
  <c r="Q33" i="6"/>
  <c r="L33" i="6"/>
  <c r="K33" i="6"/>
  <c r="J33" i="6"/>
  <c r="I33" i="6"/>
  <c r="H33" i="6"/>
  <c r="G33" i="6"/>
  <c r="F33" i="6"/>
  <c r="E33" i="6"/>
  <c r="D33" i="6"/>
  <c r="X32" i="6"/>
  <c r="V32" i="6"/>
  <c r="U32" i="6"/>
  <c r="T32" i="6"/>
  <c r="S32" i="6"/>
  <c r="R32" i="6"/>
  <c r="Q32" i="6"/>
  <c r="L32" i="6"/>
  <c r="K32" i="6"/>
  <c r="J32" i="6"/>
  <c r="I32" i="6"/>
  <c r="H32" i="6"/>
  <c r="G32" i="6"/>
  <c r="F32" i="6"/>
  <c r="E32" i="6"/>
  <c r="D32" i="6"/>
  <c r="X31" i="6"/>
  <c r="V31" i="6"/>
  <c r="U31" i="6"/>
  <c r="T31" i="6"/>
  <c r="S31" i="6"/>
  <c r="R31" i="6"/>
  <c r="Q31" i="6"/>
  <c r="L31" i="6"/>
  <c r="K31" i="6"/>
  <c r="J31" i="6"/>
  <c r="I31" i="6"/>
  <c r="H31" i="6"/>
  <c r="G31" i="6"/>
  <c r="F31" i="6"/>
  <c r="E31" i="6"/>
  <c r="D31" i="6"/>
  <c r="X30" i="6"/>
  <c r="V30" i="6"/>
  <c r="U30" i="6"/>
  <c r="T30" i="6"/>
  <c r="S30" i="6"/>
  <c r="R30" i="6"/>
  <c r="Q30" i="6"/>
  <c r="L30" i="6"/>
  <c r="K30" i="6"/>
  <c r="J30" i="6"/>
  <c r="I30" i="6"/>
  <c r="H30" i="6"/>
  <c r="G30" i="6"/>
  <c r="F30" i="6"/>
  <c r="E30" i="6"/>
  <c r="D30" i="6"/>
  <c r="X29" i="6"/>
  <c r="V29" i="6"/>
  <c r="U29" i="6"/>
  <c r="T29" i="6"/>
  <c r="S29" i="6"/>
  <c r="R29" i="6"/>
  <c r="Q29" i="6"/>
  <c r="L29" i="6"/>
  <c r="K29" i="6"/>
  <c r="J29" i="6"/>
  <c r="I29" i="6"/>
  <c r="H29" i="6"/>
  <c r="G29" i="6"/>
  <c r="F29" i="6"/>
  <c r="E29" i="6"/>
  <c r="D29" i="6"/>
  <c r="X28" i="6"/>
  <c r="X27" i="6" s="1"/>
  <c r="V28" i="6"/>
  <c r="U28" i="6"/>
  <c r="T28" i="6"/>
  <c r="S28" i="6"/>
  <c r="R28" i="6"/>
  <c r="Q28" i="6"/>
  <c r="L28" i="6"/>
  <c r="K28" i="6"/>
  <c r="J28" i="6"/>
  <c r="I28" i="6"/>
  <c r="H28" i="6"/>
  <c r="G28" i="6"/>
  <c r="F28" i="6"/>
  <c r="E28" i="6"/>
  <c r="D28" i="6"/>
  <c r="AE27" i="6"/>
  <c r="AD27" i="6"/>
  <c r="AC27" i="6"/>
  <c r="AB27" i="6"/>
  <c r="AA27" i="6"/>
  <c r="R27" i="6"/>
  <c r="H27" i="6"/>
  <c r="D27" i="6"/>
  <c r="B27" i="6"/>
  <c r="X26" i="6"/>
  <c r="V26" i="6"/>
  <c r="U26" i="6"/>
  <c r="T26" i="6"/>
  <c r="S26" i="6"/>
  <c r="R26" i="6"/>
  <c r="Q26" i="6"/>
  <c r="L26" i="6"/>
  <c r="K26" i="6"/>
  <c r="J26" i="6"/>
  <c r="I26" i="6"/>
  <c r="H26" i="6"/>
  <c r="G26" i="6"/>
  <c r="F26" i="6"/>
  <c r="E26" i="6"/>
  <c r="D26" i="6"/>
  <c r="X25" i="6"/>
  <c r="V25" i="6"/>
  <c r="U25" i="6"/>
  <c r="T25" i="6"/>
  <c r="S25" i="6"/>
  <c r="R25" i="6"/>
  <c r="Q25" i="6"/>
  <c r="L25" i="6"/>
  <c r="K25" i="6"/>
  <c r="J25" i="6"/>
  <c r="I25" i="6"/>
  <c r="H25" i="6"/>
  <c r="G25" i="6"/>
  <c r="F25" i="6"/>
  <c r="E25" i="6"/>
  <c r="D25" i="6"/>
  <c r="X24" i="6"/>
  <c r="V24" i="6"/>
  <c r="U24" i="6"/>
  <c r="T24" i="6"/>
  <c r="S24" i="6"/>
  <c r="R24" i="6"/>
  <c r="Q24" i="6"/>
  <c r="L24" i="6"/>
  <c r="K24" i="6"/>
  <c r="J24" i="6"/>
  <c r="I24" i="6"/>
  <c r="H24" i="6"/>
  <c r="G24" i="6"/>
  <c r="F24" i="6"/>
  <c r="E24" i="6"/>
  <c r="D24" i="6"/>
  <c r="X23" i="6"/>
  <c r="V23" i="6"/>
  <c r="U23" i="6"/>
  <c r="T23" i="6"/>
  <c r="S23" i="6"/>
  <c r="R23" i="6"/>
  <c r="Q23" i="6"/>
  <c r="L23" i="6"/>
  <c r="K23" i="6"/>
  <c r="J23" i="6"/>
  <c r="I23" i="6"/>
  <c r="H23" i="6"/>
  <c r="G23" i="6"/>
  <c r="F23" i="6"/>
  <c r="E23" i="6"/>
  <c r="D23" i="6"/>
  <c r="X22" i="6"/>
  <c r="V22" i="6"/>
  <c r="U22" i="6"/>
  <c r="T22" i="6"/>
  <c r="S22" i="6"/>
  <c r="R22" i="6"/>
  <c r="Q22" i="6"/>
  <c r="L22" i="6"/>
  <c r="K22" i="6"/>
  <c r="J22" i="6"/>
  <c r="I22" i="6"/>
  <c r="H22" i="6"/>
  <c r="G22" i="6"/>
  <c r="F22" i="6"/>
  <c r="E22" i="6"/>
  <c r="D22" i="6"/>
  <c r="X21" i="6"/>
  <c r="V21" i="6"/>
  <c r="U21" i="6"/>
  <c r="T21" i="6"/>
  <c r="S21" i="6"/>
  <c r="R21" i="6"/>
  <c r="Q21" i="6"/>
  <c r="L21" i="6"/>
  <c r="K21" i="6"/>
  <c r="J21" i="6"/>
  <c r="I21" i="6"/>
  <c r="H21" i="6"/>
  <c r="G21" i="6"/>
  <c r="F21" i="6"/>
  <c r="E21" i="6"/>
  <c r="D21" i="6"/>
  <c r="AE20" i="6"/>
  <c r="AD20" i="6"/>
  <c r="AC20" i="6"/>
  <c r="AB20" i="6"/>
  <c r="AA20" i="6"/>
  <c r="D20" i="6"/>
  <c r="B20" i="6"/>
  <c r="AE18" i="6"/>
  <c r="AD18" i="6"/>
  <c r="AC18" i="6"/>
  <c r="AB18" i="6"/>
  <c r="AA18" i="6"/>
  <c r="X17" i="6"/>
  <c r="U17" i="6"/>
  <c r="T17" i="6"/>
  <c r="Q17" i="6"/>
  <c r="L17" i="6"/>
  <c r="K17" i="6"/>
  <c r="H17" i="6"/>
  <c r="G17" i="6"/>
  <c r="X14" i="6"/>
  <c r="U14" i="6"/>
  <c r="T14" i="6"/>
  <c r="Q14" i="6"/>
  <c r="L14" i="6"/>
  <c r="K14" i="6"/>
  <c r="H14" i="6"/>
  <c r="G14" i="6"/>
  <c r="X13" i="6"/>
  <c r="V13" i="6"/>
  <c r="U13" i="6"/>
  <c r="S13" i="6"/>
  <c r="R13" i="6"/>
  <c r="Q13" i="6"/>
  <c r="L13" i="6"/>
  <c r="J13" i="6"/>
  <c r="I13" i="6"/>
  <c r="H13" i="6"/>
  <c r="G13" i="6"/>
  <c r="F13" i="6"/>
  <c r="E13" i="6"/>
  <c r="D13" i="6"/>
  <c r="X12" i="6"/>
  <c r="V12" i="6"/>
  <c r="U12" i="6"/>
  <c r="S12" i="6"/>
  <c r="R12" i="6"/>
  <c r="Q12" i="6"/>
  <c r="L12" i="6"/>
  <c r="J12" i="6"/>
  <c r="I12" i="6"/>
  <c r="H12" i="6"/>
  <c r="G12" i="6"/>
  <c r="F12" i="6"/>
  <c r="E12" i="6"/>
  <c r="D12" i="6"/>
  <c r="X11" i="6"/>
  <c r="V11" i="6"/>
  <c r="U11" i="6"/>
  <c r="S11" i="6"/>
  <c r="R11" i="6"/>
  <c r="Q11" i="6"/>
  <c r="L11" i="6"/>
  <c r="J11" i="6"/>
  <c r="I11" i="6"/>
  <c r="H11" i="6"/>
  <c r="G11" i="6"/>
  <c r="F11" i="6"/>
  <c r="E11" i="6"/>
  <c r="D11" i="6"/>
  <c r="X10" i="6"/>
  <c r="V10" i="6"/>
  <c r="U10" i="6"/>
  <c r="S10" i="6"/>
  <c r="R10" i="6"/>
  <c r="Q10" i="6"/>
  <c r="L10" i="6"/>
  <c r="J10" i="6"/>
  <c r="I10" i="6"/>
  <c r="H10" i="6"/>
  <c r="G10" i="6"/>
  <c r="F10" i="6"/>
  <c r="E10" i="6"/>
  <c r="D10" i="6"/>
  <c r="A5" i="6"/>
  <c r="AF2" i="6"/>
  <c r="F29" i="21"/>
  <c r="E29" i="21"/>
  <c r="D29" i="21"/>
  <c r="P28" i="21"/>
  <c r="O28" i="21"/>
  <c r="N28" i="21"/>
  <c r="M28" i="21"/>
  <c r="F28" i="21"/>
  <c r="E28" i="21"/>
  <c r="P27" i="21"/>
  <c r="O27" i="21"/>
  <c r="N27" i="21"/>
  <c r="M27" i="21"/>
  <c r="F63" i="22" s="1"/>
  <c r="P26" i="21"/>
  <c r="O26" i="21"/>
  <c r="N26" i="21"/>
  <c r="M26" i="21"/>
  <c r="F26" i="21"/>
  <c r="E26" i="21"/>
  <c r="D26" i="21"/>
  <c r="P25" i="21"/>
  <c r="O25" i="21"/>
  <c r="N25" i="21"/>
  <c r="M25" i="21"/>
  <c r="F25" i="21"/>
  <c r="E25" i="21"/>
  <c r="D25" i="21"/>
  <c r="F23" i="21"/>
  <c r="E23" i="21"/>
  <c r="D23" i="21"/>
  <c r="M22" i="21"/>
  <c r="F58" i="22" s="1"/>
  <c r="F22" i="21"/>
  <c r="E22" i="21"/>
  <c r="D22" i="21"/>
  <c r="M21" i="21"/>
  <c r="F57" i="22" s="1"/>
  <c r="M20" i="21"/>
  <c r="F56" i="22" s="1"/>
  <c r="F18" i="21"/>
  <c r="E18" i="21"/>
  <c r="M17" i="21"/>
  <c r="F53" i="22" s="1"/>
  <c r="F17" i="21"/>
  <c r="E17" i="21"/>
  <c r="D17" i="21"/>
  <c r="M16" i="21"/>
  <c r="F52" i="22" s="1"/>
  <c r="F16" i="21"/>
  <c r="E16" i="21"/>
  <c r="D16" i="21"/>
  <c r="M15" i="21"/>
  <c r="F51" i="22" s="1"/>
  <c r="M14" i="21"/>
  <c r="F50" i="22" s="1"/>
  <c r="M13" i="21"/>
  <c r="F49" i="22" s="1"/>
  <c r="F13" i="21"/>
  <c r="E13" i="21"/>
  <c r="D13" i="21"/>
  <c r="F12" i="21"/>
  <c r="E12" i="21"/>
  <c r="D12" i="21"/>
  <c r="M11" i="21"/>
  <c r="F47" i="22" s="1"/>
  <c r="F11" i="21"/>
  <c r="E11" i="21"/>
  <c r="D11" i="21"/>
  <c r="M10" i="21"/>
  <c r="F46" i="22" s="1"/>
  <c r="M9" i="21"/>
  <c r="F45" i="22" s="1"/>
  <c r="M8" i="21"/>
  <c r="F44" i="22" s="1"/>
  <c r="D8" i="21"/>
  <c r="F7" i="21"/>
  <c r="E7" i="21"/>
  <c r="D7" i="21"/>
  <c r="R1" i="21"/>
  <c r="B4" i="20"/>
  <c r="E3" i="20"/>
  <c r="E2" i="20"/>
  <c r="L89" i="3"/>
  <c r="L89" i="13" s="1"/>
  <c r="K89" i="3"/>
  <c r="K89" i="13" s="1"/>
  <c r="J89" i="3"/>
  <c r="J89" i="13" s="1"/>
  <c r="I89" i="3"/>
  <c r="I89" i="13" s="1"/>
  <c r="H89" i="3"/>
  <c r="H89" i="13" s="1"/>
  <c r="G89" i="3"/>
  <c r="H94" i="3" s="1"/>
  <c r="F89" i="3"/>
  <c r="G94" i="3" s="1"/>
  <c r="G94" i="13" s="1"/>
  <c r="L88" i="3"/>
  <c r="L88" i="13" s="1"/>
  <c r="K88" i="3"/>
  <c r="K88" i="13" s="1"/>
  <c r="J88" i="3"/>
  <c r="J88" i="13" s="1"/>
  <c r="I88" i="3"/>
  <c r="I88" i="13" s="1"/>
  <c r="H88" i="3"/>
  <c r="H88" i="13" s="1"/>
  <c r="G88" i="3"/>
  <c r="G88" i="13" s="1"/>
  <c r="F88" i="3"/>
  <c r="F88" i="13" s="1"/>
  <c r="N87" i="3"/>
  <c r="N87" i="13" s="1"/>
  <c r="M87" i="3"/>
  <c r="M87" i="13" s="1"/>
  <c r="N86" i="3"/>
  <c r="N86" i="13" s="1"/>
  <c r="M86" i="3"/>
  <c r="M86" i="13" s="1"/>
  <c r="N85" i="3"/>
  <c r="N85" i="13" s="1"/>
  <c r="M85" i="3"/>
  <c r="M85" i="13" s="1"/>
  <c r="N84" i="3"/>
  <c r="N84" i="13" s="1"/>
  <c r="M84" i="3"/>
  <c r="M84" i="13" s="1"/>
  <c r="N83" i="3"/>
  <c r="N83" i="13" s="1"/>
  <c r="M83" i="3"/>
  <c r="M83" i="13" s="1"/>
  <c r="M82" i="3"/>
  <c r="M81" i="3"/>
  <c r="M81" i="13" s="1"/>
  <c r="M80" i="3"/>
  <c r="M80" i="13" s="1"/>
  <c r="M79" i="3"/>
  <c r="M79" i="13" s="1"/>
  <c r="M78" i="3"/>
  <c r="M71" i="3"/>
  <c r="M71" i="13" s="1"/>
  <c r="L71" i="3"/>
  <c r="L71" i="13" s="1"/>
  <c r="K71" i="3"/>
  <c r="K71" i="13" s="1"/>
  <c r="J71" i="3"/>
  <c r="J71" i="13" s="1"/>
  <c r="I71" i="3"/>
  <c r="H71" i="3"/>
  <c r="H71" i="13" s="1"/>
  <c r="F71" i="3"/>
  <c r="M70" i="3"/>
  <c r="M70" i="13" s="1"/>
  <c r="L70" i="3"/>
  <c r="L70" i="13" s="1"/>
  <c r="K70" i="3"/>
  <c r="J70" i="3"/>
  <c r="I70" i="3"/>
  <c r="H70" i="3"/>
  <c r="F70" i="3"/>
  <c r="O69" i="3"/>
  <c r="O69" i="13" s="1"/>
  <c r="N69" i="3"/>
  <c r="N69" i="13" s="1"/>
  <c r="O68" i="3"/>
  <c r="O68" i="13" s="1"/>
  <c r="N68" i="3"/>
  <c r="N68" i="13" s="1"/>
  <c r="O67" i="3"/>
  <c r="O67" i="13" s="1"/>
  <c r="N67" i="3"/>
  <c r="N67" i="13" s="1"/>
  <c r="O66" i="3"/>
  <c r="O66" i="13" s="1"/>
  <c r="N66" i="3"/>
  <c r="N66" i="13" s="1"/>
  <c r="O65" i="3"/>
  <c r="O65" i="13" s="1"/>
  <c r="N65" i="3"/>
  <c r="N65" i="13" s="1"/>
  <c r="N64" i="3"/>
  <c r="N64" i="13" s="1"/>
  <c r="N63" i="3"/>
  <c r="N62" i="3"/>
  <c r="N62" i="13" s="1"/>
  <c r="N61" i="3"/>
  <c r="N61" i="13" s="1"/>
  <c r="N60" i="3"/>
  <c r="N60" i="13" s="1"/>
  <c r="M42" i="3"/>
  <c r="M41" i="13" s="1"/>
  <c r="L42" i="3"/>
  <c r="L41" i="13" s="1"/>
  <c r="K42" i="3"/>
  <c r="K41" i="13" s="1"/>
  <c r="J42" i="3"/>
  <c r="J41" i="13" s="1"/>
  <c r="I42" i="3"/>
  <c r="I41" i="13" s="1"/>
  <c r="H42" i="3"/>
  <c r="H41" i="13" s="1"/>
  <c r="F42" i="3"/>
  <c r="M41" i="3"/>
  <c r="M40" i="13" s="1"/>
  <c r="L41" i="3"/>
  <c r="L40" i="13" s="1"/>
  <c r="K41" i="3"/>
  <c r="K40" i="13" s="1"/>
  <c r="J41" i="3"/>
  <c r="J40" i="13" s="1"/>
  <c r="I41" i="3"/>
  <c r="I40" i="13" s="1"/>
  <c r="H41" i="3"/>
  <c r="H40" i="13" s="1"/>
  <c r="F41" i="3"/>
  <c r="F40" i="13" s="1"/>
  <c r="O40" i="3"/>
  <c r="O39" i="13" s="1"/>
  <c r="N40" i="3"/>
  <c r="N39" i="13" s="1"/>
  <c r="O39" i="3"/>
  <c r="O38" i="13" s="1"/>
  <c r="N39" i="3"/>
  <c r="N38" i="13" s="1"/>
  <c r="O38" i="3"/>
  <c r="O37" i="13" s="1"/>
  <c r="N38" i="3"/>
  <c r="N37" i="13" s="1"/>
  <c r="O37" i="3"/>
  <c r="O36" i="13" s="1"/>
  <c r="N37" i="3"/>
  <c r="N36" i="13" s="1"/>
  <c r="O36" i="3"/>
  <c r="O35" i="13" s="1"/>
  <c r="N36" i="3"/>
  <c r="N35" i="13" s="1"/>
  <c r="N35" i="3"/>
  <c r="N34" i="13" s="1"/>
  <c r="N34" i="3"/>
  <c r="N33" i="3"/>
  <c r="O33" i="3" s="1"/>
  <c r="O32" i="13" s="1"/>
  <c r="N32" i="3"/>
  <c r="N31" i="13" s="1"/>
  <c r="N31" i="3"/>
  <c r="N30" i="13" s="1"/>
  <c r="M24" i="3"/>
  <c r="M23" i="13" s="1"/>
  <c r="L24" i="3"/>
  <c r="L23" i="13" s="1"/>
  <c r="K24" i="3"/>
  <c r="K23" i="13" s="1"/>
  <c r="J24" i="3"/>
  <c r="J23" i="13" s="1"/>
  <c r="I24" i="3"/>
  <c r="H24" i="3"/>
  <c r="H23" i="13" s="1"/>
  <c r="F24" i="3"/>
  <c r="M23" i="3"/>
  <c r="M22" i="13" s="1"/>
  <c r="L23" i="3"/>
  <c r="L22" i="13" s="1"/>
  <c r="K23" i="3"/>
  <c r="K22" i="13" s="1"/>
  <c r="J23" i="3"/>
  <c r="I23" i="3"/>
  <c r="I22" i="13" s="1"/>
  <c r="H23" i="3"/>
  <c r="H22" i="13" s="1"/>
  <c r="F23" i="3"/>
  <c r="F22" i="13" s="1"/>
  <c r="O22" i="3"/>
  <c r="O21" i="13" s="1"/>
  <c r="N22" i="3"/>
  <c r="N21" i="13" s="1"/>
  <c r="O21" i="3"/>
  <c r="O20" i="13" s="1"/>
  <c r="N21" i="3"/>
  <c r="N20" i="13" s="1"/>
  <c r="O20" i="3"/>
  <c r="O19" i="13" s="1"/>
  <c r="N20" i="3"/>
  <c r="N19" i="13" s="1"/>
  <c r="O19" i="3"/>
  <c r="O18" i="13" s="1"/>
  <c r="N19" i="3"/>
  <c r="N18" i="13" s="1"/>
  <c r="O18" i="3"/>
  <c r="O17" i="13" s="1"/>
  <c r="N18" i="3"/>
  <c r="N17" i="13" s="1"/>
  <c r="N17" i="3"/>
  <c r="N16" i="13" s="1"/>
  <c r="N16" i="3"/>
  <c r="N15" i="13" s="1"/>
  <c r="N15" i="3"/>
  <c r="N14" i="3"/>
  <c r="N13" i="13" s="1"/>
  <c r="N13" i="3"/>
  <c r="N12" i="13" s="1"/>
  <c r="N3" i="3"/>
  <c r="B3" i="3"/>
  <c r="N2" i="3"/>
  <c r="K50" i="12"/>
  <c r="K49" i="12"/>
  <c r="K48" i="12"/>
  <c r="K44" i="12"/>
  <c r="K43" i="12"/>
  <c r="K42" i="12"/>
  <c r="H39" i="10"/>
  <c r="K22" i="18"/>
  <c r="K37" i="12"/>
  <c r="K35" i="12"/>
  <c r="K33" i="12"/>
  <c r="K29" i="12"/>
  <c r="K28" i="12"/>
  <c r="K27" i="12"/>
  <c r="K26" i="12"/>
  <c r="K25" i="12"/>
  <c r="K24" i="12"/>
  <c r="K23" i="12"/>
  <c r="K22" i="12"/>
  <c r="K21" i="12"/>
  <c r="N20" i="12"/>
  <c r="M20" i="10"/>
  <c r="M20" i="12" s="1"/>
  <c r="H20" i="10"/>
  <c r="H20" i="12" s="1"/>
  <c r="K18" i="12"/>
  <c r="K16" i="12"/>
  <c r="K12" i="12"/>
  <c r="N30" i="10"/>
  <c r="N52" i="10" s="1"/>
  <c r="N52" i="12" s="1"/>
  <c r="M9" i="10"/>
  <c r="H9" i="10"/>
  <c r="N3" i="10"/>
  <c r="D3" i="10"/>
  <c r="N2" i="10"/>
  <c r="M77" i="6"/>
  <c r="M76" i="6"/>
  <c r="U75" i="1"/>
  <c r="U75" i="6" s="1"/>
  <c r="T75" i="1"/>
  <c r="T75" i="6" s="1"/>
  <c r="S75" i="1"/>
  <c r="S75" i="6" s="1"/>
  <c r="R75" i="1"/>
  <c r="R75" i="6" s="1"/>
  <c r="Q75" i="1"/>
  <c r="L75" i="1"/>
  <c r="L75" i="6" s="1"/>
  <c r="K75" i="1"/>
  <c r="J75" i="1"/>
  <c r="J75" i="6" s="1"/>
  <c r="I75" i="1"/>
  <c r="I75" i="6" s="1"/>
  <c r="H75" i="1"/>
  <c r="H75" i="6" s="1"/>
  <c r="G26" i="18"/>
  <c r="G25" i="18"/>
  <c r="M68" i="6"/>
  <c r="M67" i="6"/>
  <c r="M66" i="6"/>
  <c r="M64" i="6"/>
  <c r="M63" i="6"/>
  <c r="M62" i="6"/>
  <c r="M61" i="6"/>
  <c r="M60" i="6"/>
  <c r="H22" i="21"/>
  <c r="U56" i="1"/>
  <c r="U56" i="6" s="1"/>
  <c r="T56" i="1"/>
  <c r="T56" i="6" s="1"/>
  <c r="S56" i="1"/>
  <c r="S56" i="6" s="1"/>
  <c r="R56" i="1"/>
  <c r="R56" i="6" s="1"/>
  <c r="Q56" i="1"/>
  <c r="L56" i="1"/>
  <c r="L56" i="6" s="1"/>
  <c r="K56" i="1"/>
  <c r="K56" i="6" s="1"/>
  <c r="J56" i="1"/>
  <c r="J56" i="6" s="1"/>
  <c r="I56" i="1"/>
  <c r="I56" i="6" s="1"/>
  <c r="H56" i="1"/>
  <c r="H56" i="6" s="1"/>
  <c r="M55" i="6"/>
  <c r="M51" i="6"/>
  <c r="M50" i="6"/>
  <c r="M48" i="6"/>
  <c r="M47" i="6"/>
  <c r="M46" i="6"/>
  <c r="M45" i="6"/>
  <c r="M44" i="6"/>
  <c r="J41" i="1"/>
  <c r="M40" i="6"/>
  <c r="M39" i="6"/>
  <c r="M38" i="6"/>
  <c r="M37" i="6"/>
  <c r="M36" i="6"/>
  <c r="U34" i="1"/>
  <c r="U34" i="6" s="1"/>
  <c r="T34" i="1"/>
  <c r="T34" i="6" s="1"/>
  <c r="S34" i="1"/>
  <c r="S34" i="6" s="1"/>
  <c r="R34" i="1"/>
  <c r="R34" i="6" s="1"/>
  <c r="Q34" i="1"/>
  <c r="Q34" i="6" s="1"/>
  <c r="L34" i="1"/>
  <c r="L34" i="6" s="1"/>
  <c r="K34" i="1"/>
  <c r="K34" i="6" s="1"/>
  <c r="J34" i="1"/>
  <c r="J34" i="6" s="1"/>
  <c r="I34" i="1"/>
  <c r="I34" i="6" s="1"/>
  <c r="H34" i="1"/>
  <c r="H34" i="6" s="1"/>
  <c r="M33" i="6"/>
  <c r="M32" i="6"/>
  <c r="M31" i="6"/>
  <c r="M30" i="6"/>
  <c r="U27" i="1"/>
  <c r="U27" i="6" s="1"/>
  <c r="T27" i="1"/>
  <c r="T27" i="6" s="1"/>
  <c r="S27" i="1"/>
  <c r="S27" i="6" s="1"/>
  <c r="R27" i="1"/>
  <c r="Q27" i="1"/>
  <c r="Q27" i="6" s="1"/>
  <c r="L27" i="1"/>
  <c r="L27" i="6" s="1"/>
  <c r="K27" i="1"/>
  <c r="K27" i="6" s="1"/>
  <c r="J27" i="1"/>
  <c r="J27" i="6" s="1"/>
  <c r="I27" i="1"/>
  <c r="I27" i="6" s="1"/>
  <c r="H27" i="1"/>
  <c r="M26" i="6"/>
  <c r="M25" i="6"/>
  <c r="M24" i="6"/>
  <c r="M22" i="6"/>
  <c r="U20" i="1"/>
  <c r="U20" i="6" s="1"/>
  <c r="T20" i="1"/>
  <c r="T20" i="6" s="1"/>
  <c r="S20" i="1"/>
  <c r="R20" i="1"/>
  <c r="Q20" i="1"/>
  <c r="L20" i="1"/>
  <c r="K20" i="1"/>
  <c r="K20" i="6" s="1"/>
  <c r="J20" i="1"/>
  <c r="J20" i="6" s="1"/>
  <c r="I20" i="1"/>
  <c r="H20" i="1"/>
  <c r="U18" i="1"/>
  <c r="U18" i="6" s="1"/>
  <c r="T18" i="1"/>
  <c r="T18" i="6" s="1"/>
  <c r="S18" i="1"/>
  <c r="R18" i="1"/>
  <c r="Q18" i="1"/>
  <c r="L18" i="1"/>
  <c r="K18" i="1"/>
  <c r="K18" i="6" s="1"/>
  <c r="J18" i="1"/>
  <c r="I18" i="1"/>
  <c r="I78" i="1" s="1"/>
  <c r="H18" i="1"/>
  <c r="M17" i="6"/>
  <c r="M13" i="6"/>
  <c r="M12" i="6"/>
  <c r="M11" i="6"/>
  <c r="M10" i="6"/>
  <c r="F29" i="18"/>
  <c r="E29" i="18"/>
  <c r="D29" i="18"/>
  <c r="L28" i="18"/>
  <c r="K28" i="18"/>
  <c r="F28" i="18"/>
  <c r="E28" i="18"/>
  <c r="D28" i="18"/>
  <c r="L27" i="18"/>
  <c r="K27" i="18"/>
  <c r="L26" i="18"/>
  <c r="K26" i="18"/>
  <c r="F26" i="18"/>
  <c r="E26" i="18"/>
  <c r="D26" i="18"/>
  <c r="L25" i="18"/>
  <c r="K25" i="18"/>
  <c r="F25" i="18"/>
  <c r="E25" i="18"/>
  <c r="D25" i="18"/>
  <c r="F23" i="18"/>
  <c r="E23" i="18"/>
  <c r="D23" i="18"/>
  <c r="F22" i="18"/>
  <c r="E22" i="18"/>
  <c r="D22" i="18"/>
  <c r="F18" i="18"/>
  <c r="E18" i="18"/>
  <c r="D18" i="18"/>
  <c r="K17" i="18"/>
  <c r="F17" i="18"/>
  <c r="E17" i="18"/>
  <c r="D17" i="18"/>
  <c r="G16" i="18"/>
  <c r="F16" i="18"/>
  <c r="E16" i="18"/>
  <c r="D16" i="18"/>
  <c r="K14" i="18"/>
  <c r="F13" i="18"/>
  <c r="E13" i="18"/>
  <c r="D13" i="18"/>
  <c r="F12" i="18"/>
  <c r="E12" i="18"/>
  <c r="D12" i="18"/>
  <c r="K11" i="18"/>
  <c r="F11" i="18"/>
  <c r="E11" i="18"/>
  <c r="D11" i="18"/>
  <c r="F7" i="18"/>
  <c r="E7" i="18"/>
  <c r="D7" i="18"/>
  <c r="L1" i="18"/>
  <c r="H39" i="12" l="1"/>
  <c r="J78" i="1"/>
  <c r="J78" i="6" s="1"/>
  <c r="X45" i="12"/>
  <c r="G16" i="21"/>
  <c r="F15" i="22" s="1"/>
  <c r="G17" i="21"/>
  <c r="F16" i="22" s="1"/>
  <c r="F23" i="22"/>
  <c r="K75" i="6"/>
  <c r="F61" i="22"/>
  <c r="F62" i="22"/>
  <c r="V47" i="13"/>
  <c r="G28" i="18"/>
  <c r="K20" i="18"/>
  <c r="K23" i="18" s="1"/>
  <c r="G7" i="18"/>
  <c r="G9" i="18" s="1"/>
  <c r="G23" i="21"/>
  <c r="F22" i="22" s="1"/>
  <c r="G26" i="21"/>
  <c r="F25" i="22" s="1"/>
  <c r="F7" i="22"/>
  <c r="F18" i="22"/>
  <c r="AC41" i="6"/>
  <c r="AC57" i="6" s="1"/>
  <c r="G18" i="21"/>
  <c r="F17" i="22" s="1"/>
  <c r="AE41" i="6"/>
  <c r="AE78" i="6" s="1"/>
  <c r="AD41" i="6"/>
  <c r="AD78" i="6" s="1"/>
  <c r="G22" i="21"/>
  <c r="F21" i="22" s="1"/>
  <c r="G29" i="18"/>
  <c r="F64" i="22"/>
  <c r="F69" i="22"/>
  <c r="F75" i="22"/>
  <c r="X51" i="12"/>
  <c r="F68" i="22"/>
  <c r="G12" i="21"/>
  <c r="F11" i="22" s="1"/>
  <c r="E9" i="21"/>
  <c r="AA41" i="6"/>
  <c r="AA57" i="6" s="1"/>
  <c r="F9" i="21"/>
  <c r="F94" i="3"/>
  <c r="F94" i="13" s="1"/>
  <c r="F72" i="3"/>
  <c r="F72" i="13" s="1"/>
  <c r="F41" i="13"/>
  <c r="F43" i="3"/>
  <c r="F42" i="13" s="1"/>
  <c r="F23" i="13"/>
  <c r="F25" i="3"/>
  <c r="F24" i="13" s="1"/>
  <c r="K51" i="10"/>
  <c r="K47" i="12"/>
  <c r="O9" i="21"/>
  <c r="K10" i="18"/>
  <c r="L16" i="10"/>
  <c r="L16" i="12" s="1"/>
  <c r="T41" i="1"/>
  <c r="T41" i="6" s="1"/>
  <c r="H16" i="21"/>
  <c r="G17" i="18"/>
  <c r="M34" i="1"/>
  <c r="M34" i="6" s="1"/>
  <c r="D9" i="18"/>
  <c r="E9" i="18"/>
  <c r="F9" i="18"/>
  <c r="J57" i="1"/>
  <c r="J57" i="6" s="1"/>
  <c r="G11" i="18"/>
  <c r="H12" i="21"/>
  <c r="K41" i="1"/>
  <c r="K78" i="1" s="1"/>
  <c r="J18" i="6"/>
  <c r="M18" i="1"/>
  <c r="M18" i="6" s="1"/>
  <c r="K20" i="10"/>
  <c r="K16" i="18"/>
  <c r="K12" i="18" s="1"/>
  <c r="K9" i="18"/>
  <c r="K41" i="12"/>
  <c r="K45" i="10"/>
  <c r="K45" i="12" s="1"/>
  <c r="M12" i="21"/>
  <c r="F48" i="22" s="1"/>
  <c r="W71" i="13"/>
  <c r="W89" i="13"/>
  <c r="W41" i="13"/>
  <c r="W23" i="13"/>
  <c r="M29" i="21"/>
  <c r="M23" i="21"/>
  <c r="F55" i="22" s="1"/>
  <c r="X9" i="12"/>
  <c r="X39" i="12"/>
  <c r="M7" i="21"/>
  <c r="P29" i="21"/>
  <c r="K29" i="18"/>
  <c r="F27" i="18"/>
  <c r="J48" i="3"/>
  <c r="J47" i="13" s="1"/>
  <c r="F71" i="13"/>
  <c r="L94" i="3"/>
  <c r="L94" i="13" s="1"/>
  <c r="O13" i="3"/>
  <c r="O12" i="13" s="1"/>
  <c r="H25" i="3"/>
  <c r="H24" i="13" s="1"/>
  <c r="N79" i="3"/>
  <c r="N79" i="13" s="1"/>
  <c r="O16" i="3"/>
  <c r="O15" i="13" s="1"/>
  <c r="N80" i="3"/>
  <c r="N80" i="13" s="1"/>
  <c r="O32" i="3"/>
  <c r="O60" i="3"/>
  <c r="O60" i="13" s="1"/>
  <c r="I98" i="3"/>
  <c r="I98" i="13" s="1"/>
  <c r="O61" i="3"/>
  <c r="O17" i="3"/>
  <c r="O35" i="3"/>
  <c r="O34" i="13" s="1"/>
  <c r="L48" i="3"/>
  <c r="L47" i="13" s="1"/>
  <c r="O31" i="3"/>
  <c r="O30" i="13" s="1"/>
  <c r="F49" i="3"/>
  <c r="O64" i="3"/>
  <c r="O64" i="13" s="1"/>
  <c r="H70" i="13"/>
  <c r="I70" i="13"/>
  <c r="K70" i="13"/>
  <c r="D20" i="18"/>
  <c r="D14" i="21"/>
  <c r="D14" i="18"/>
  <c r="F20" i="18"/>
  <c r="E20" i="21"/>
  <c r="F27" i="21"/>
  <c r="E20" i="18"/>
  <c r="E14" i="18"/>
  <c r="F14" i="18"/>
  <c r="D27" i="21"/>
  <c r="E27" i="21"/>
  <c r="D20" i="21"/>
  <c r="F14" i="21"/>
  <c r="S57" i="1"/>
  <c r="S57" i="6" s="1"/>
  <c r="R41" i="1"/>
  <c r="R41" i="6" s="1"/>
  <c r="R20" i="6"/>
  <c r="J41" i="6"/>
  <c r="G13" i="18"/>
  <c r="G23" i="18"/>
  <c r="L18" i="6"/>
  <c r="S41" i="1"/>
  <c r="S41" i="6" s="1"/>
  <c r="S20" i="6"/>
  <c r="H13" i="21"/>
  <c r="M35" i="6"/>
  <c r="K34" i="12"/>
  <c r="N33" i="13"/>
  <c r="O34" i="3"/>
  <c r="O33" i="13" s="1"/>
  <c r="L49" i="3"/>
  <c r="L48" i="13" s="1"/>
  <c r="AB41" i="6"/>
  <c r="AB78" i="6" s="1"/>
  <c r="M29" i="6"/>
  <c r="M27" i="1"/>
  <c r="K10" i="12"/>
  <c r="O8" i="21"/>
  <c r="K9" i="10"/>
  <c r="N63" i="13"/>
  <c r="O63" i="3"/>
  <c r="O63" i="13" s="1"/>
  <c r="N29" i="21"/>
  <c r="F67" i="22" s="1"/>
  <c r="G7" i="21"/>
  <c r="X18" i="6"/>
  <c r="X56" i="6"/>
  <c r="D27" i="18"/>
  <c r="T57" i="1"/>
  <c r="T57" i="6" s="1"/>
  <c r="E27" i="18"/>
  <c r="H8" i="21"/>
  <c r="M14" i="6"/>
  <c r="I41" i="1"/>
  <c r="I20" i="6"/>
  <c r="U41" i="1"/>
  <c r="M72" i="6"/>
  <c r="H25" i="21"/>
  <c r="K17" i="12"/>
  <c r="O11" i="21"/>
  <c r="M82" i="13"/>
  <c r="N82" i="3"/>
  <c r="N82" i="13" s="1"/>
  <c r="E14" i="21"/>
  <c r="K15" i="12"/>
  <c r="H41" i="1"/>
  <c r="H41" i="6" s="1"/>
  <c r="H20" i="6"/>
  <c r="H18" i="21"/>
  <c r="M49" i="6"/>
  <c r="G12" i="18"/>
  <c r="L29" i="18"/>
  <c r="Q18" i="6"/>
  <c r="H26" i="21"/>
  <c r="M73" i="6"/>
  <c r="K36" i="12"/>
  <c r="O22" i="21"/>
  <c r="N70" i="3"/>
  <c r="N70" i="13" s="1"/>
  <c r="I90" i="3"/>
  <c r="I90" i="13" s="1"/>
  <c r="D9" i="21"/>
  <c r="O29" i="21"/>
  <c r="G11" i="21"/>
  <c r="F10" i="22" s="1"/>
  <c r="X20" i="6"/>
  <c r="N19" i="8"/>
  <c r="Q41" i="1"/>
  <c r="Q57" i="1" s="1"/>
  <c r="P75" i="1" s="1"/>
  <c r="P75" i="6" s="1"/>
  <c r="Q20" i="6"/>
  <c r="K11" i="12"/>
  <c r="K8" i="18"/>
  <c r="H18" i="6"/>
  <c r="R18" i="6"/>
  <c r="R78" i="1"/>
  <c r="R57" i="1"/>
  <c r="R57" i="6" s="1"/>
  <c r="H11" i="21"/>
  <c r="M52" i="6"/>
  <c r="M65" i="6"/>
  <c r="H23" i="21"/>
  <c r="H9" i="12"/>
  <c r="H30" i="10"/>
  <c r="H52" i="10" s="1"/>
  <c r="K13" i="12"/>
  <c r="N41" i="3"/>
  <c r="N40" i="13" s="1"/>
  <c r="M78" i="13"/>
  <c r="M88" i="3"/>
  <c r="M88" i="13" s="1"/>
  <c r="N78" i="3"/>
  <c r="F90" i="3"/>
  <c r="F90" i="13" s="1"/>
  <c r="Q75" i="6"/>
  <c r="G18" i="18"/>
  <c r="I18" i="6"/>
  <c r="I78" i="6"/>
  <c r="S18" i="6"/>
  <c r="S78" i="1"/>
  <c r="S78" i="6" s="1"/>
  <c r="L41" i="1"/>
  <c r="L41" i="6" s="1"/>
  <c r="M59" i="6"/>
  <c r="M75" i="1"/>
  <c r="G22" i="18"/>
  <c r="M9" i="12"/>
  <c r="M30" i="10"/>
  <c r="M52" i="10" s="1"/>
  <c r="M52" i="12" s="1"/>
  <c r="K14" i="12"/>
  <c r="O10" i="21"/>
  <c r="K19" i="12"/>
  <c r="K32" i="12"/>
  <c r="K39" i="10"/>
  <c r="O20" i="21"/>
  <c r="N14" i="13"/>
  <c r="O15" i="3"/>
  <c r="O14" i="13" s="1"/>
  <c r="I49" i="3"/>
  <c r="I48" i="13" s="1"/>
  <c r="F48" i="3"/>
  <c r="F47" i="13" s="1"/>
  <c r="G89" i="13"/>
  <c r="H94" i="13"/>
  <c r="F20" i="21"/>
  <c r="L20" i="6"/>
  <c r="X75" i="6"/>
  <c r="M23" i="6"/>
  <c r="M20" i="1"/>
  <c r="T78" i="1"/>
  <c r="N30" i="12"/>
  <c r="K38" i="12"/>
  <c r="I71" i="13"/>
  <c r="J94" i="3"/>
  <c r="J94" i="13" s="1"/>
  <c r="H7" i="21"/>
  <c r="G13" i="21"/>
  <c r="F12" i="22" s="1"/>
  <c r="X34" i="6"/>
  <c r="H43" i="3"/>
  <c r="H42" i="13" s="1"/>
  <c r="M48" i="3"/>
  <c r="M47" i="13" s="1"/>
  <c r="M49" i="3"/>
  <c r="M48" i="13" s="1"/>
  <c r="H72" i="3"/>
  <c r="H72" i="13" s="1"/>
  <c r="M21" i="6"/>
  <c r="N32" i="13"/>
  <c r="M56" i="1"/>
  <c r="O14" i="3"/>
  <c r="O13" i="13" s="1"/>
  <c r="N23" i="3"/>
  <c r="K43" i="3"/>
  <c r="K42" i="13" s="1"/>
  <c r="O62" i="3"/>
  <c r="O62" i="13" s="1"/>
  <c r="K72" i="3"/>
  <c r="K72" i="13" s="1"/>
  <c r="N81" i="3"/>
  <c r="N81" i="13" s="1"/>
  <c r="J22" i="13"/>
  <c r="J70" i="13"/>
  <c r="M43" i="6"/>
  <c r="Q56" i="6"/>
  <c r="AE57" i="6"/>
  <c r="K25" i="3"/>
  <c r="K24" i="13" s="1"/>
  <c r="H48" i="3"/>
  <c r="H47" i="13" s="1"/>
  <c r="H49" i="3"/>
  <c r="J98" i="3"/>
  <c r="J98" i="13" s="1"/>
  <c r="H17" i="21"/>
  <c r="N9" i="12"/>
  <c r="I23" i="13"/>
  <c r="I48" i="3"/>
  <c r="I47" i="13" s="1"/>
  <c r="I94" i="3"/>
  <c r="K98" i="3"/>
  <c r="K98" i="13" s="1"/>
  <c r="M28" i="6"/>
  <c r="K20" i="12"/>
  <c r="J49" i="3"/>
  <c r="J48" i="13" s="1"/>
  <c r="L98" i="3"/>
  <c r="L98" i="13" s="1"/>
  <c r="O14" i="21"/>
  <c r="O17" i="21"/>
  <c r="H28" i="21"/>
  <c r="AB57" i="6"/>
  <c r="F89" i="13"/>
  <c r="K48" i="3"/>
  <c r="K47" i="13" s="1"/>
  <c r="K49" i="3"/>
  <c r="K94" i="3"/>
  <c r="K94" i="13" s="1"/>
  <c r="O16" i="21"/>
  <c r="H29" i="21"/>
  <c r="X20" i="12"/>
  <c r="F70" i="13"/>
  <c r="H52" i="12" l="1"/>
  <c r="AA78" i="6"/>
  <c r="K51" i="12"/>
  <c r="L78" i="1"/>
  <c r="L78" i="6" s="1"/>
  <c r="H78" i="1"/>
  <c r="H78" i="6" s="1"/>
  <c r="K78" i="6"/>
  <c r="N89" i="3"/>
  <c r="N89" i="13" s="1"/>
  <c r="O61" i="13"/>
  <c r="O71" i="3"/>
  <c r="O31" i="13"/>
  <c r="O42" i="3"/>
  <c r="O41" i="13" s="1"/>
  <c r="O16" i="13"/>
  <c r="O24" i="3"/>
  <c r="X30" i="12"/>
  <c r="X52" i="12" s="1"/>
  <c r="F60" i="22"/>
  <c r="W92" i="13"/>
  <c r="G20" i="21"/>
  <c r="F14" i="22" s="1"/>
  <c r="AC78" i="6"/>
  <c r="G27" i="21"/>
  <c r="F20" i="22" s="1"/>
  <c r="AD57" i="6"/>
  <c r="G20" i="18"/>
  <c r="M18" i="21"/>
  <c r="F42" i="22" s="1"/>
  <c r="F43" i="22"/>
  <c r="F48" i="13"/>
  <c r="F50" i="3"/>
  <c r="F49" i="13" s="1"/>
  <c r="U16" i="10"/>
  <c r="D36" i="22"/>
  <c r="L57" i="1"/>
  <c r="L57" i="6" s="1"/>
  <c r="K41" i="6"/>
  <c r="K57" i="1"/>
  <c r="K57" i="6" s="1"/>
  <c r="K7" i="18"/>
  <c r="K18" i="18" s="1"/>
  <c r="K30" i="18" s="1"/>
  <c r="G9" i="21"/>
  <c r="F5" i="22" s="1"/>
  <c r="F6" i="22"/>
  <c r="V48" i="13"/>
  <c r="H20" i="21"/>
  <c r="F30" i="21"/>
  <c r="F33" i="22" s="1"/>
  <c r="E30" i="21"/>
  <c r="F32" i="22" s="1"/>
  <c r="D30" i="18"/>
  <c r="F30" i="18"/>
  <c r="E30" i="18"/>
  <c r="D30" i="21"/>
  <c r="G27" i="18"/>
  <c r="H27" i="21"/>
  <c r="G14" i="18"/>
  <c r="I94" i="13"/>
  <c r="I95" i="3"/>
  <c r="I95" i="13" s="1"/>
  <c r="T78" i="6"/>
  <c r="M56" i="6"/>
  <c r="M41" i="1"/>
  <c r="M20" i="6"/>
  <c r="N78" i="13"/>
  <c r="H57" i="1"/>
  <c r="H57" i="6" s="1"/>
  <c r="I41" i="6"/>
  <c r="I57" i="1"/>
  <c r="I57" i="6" s="1"/>
  <c r="M27" i="6"/>
  <c r="K48" i="13"/>
  <c r="K50" i="3"/>
  <c r="K49" i="13" s="1"/>
  <c r="M75" i="6"/>
  <c r="H48" i="13"/>
  <c r="H50" i="3"/>
  <c r="H49" i="13" s="1"/>
  <c r="Q41" i="6"/>
  <c r="N22" i="13"/>
  <c r="N48" i="3"/>
  <c r="N47" i="13" s="1"/>
  <c r="F95" i="3"/>
  <c r="F95" i="13" s="1"/>
  <c r="X41" i="6"/>
  <c r="X78" i="6" s="1"/>
  <c r="O12" i="21"/>
  <c r="H9" i="21"/>
  <c r="M30" i="12"/>
  <c r="H30" i="12"/>
  <c r="H14" i="21"/>
  <c r="G14" i="21"/>
  <c r="Q57" i="6"/>
  <c r="I99" i="3"/>
  <c r="I99" i="13" s="1"/>
  <c r="O23" i="21"/>
  <c r="Q78" i="1"/>
  <c r="U57" i="1"/>
  <c r="U57" i="6" s="1"/>
  <c r="U41" i="6"/>
  <c r="U78" i="1"/>
  <c r="K9" i="12"/>
  <c r="K30" i="10"/>
  <c r="K52" i="10" s="1"/>
  <c r="R78" i="6"/>
  <c r="O7" i="21"/>
  <c r="K39" i="12"/>
  <c r="V68" i="1" l="1"/>
  <c r="N50" i="10"/>
  <c r="Y18" i="6"/>
  <c r="Y68" i="6"/>
  <c r="X98" i="13"/>
  <c r="N24" i="8" s="1"/>
  <c r="N104" i="8" s="1"/>
  <c r="N92" i="3"/>
  <c r="N92" i="13" s="1"/>
  <c r="N49" i="3"/>
  <c r="U16" i="12"/>
  <c r="R16" i="10"/>
  <c r="R16" i="12" s="1"/>
  <c r="M30" i="21"/>
  <c r="F66" i="22" s="1"/>
  <c r="G51" i="22" s="1"/>
  <c r="T3" i="10"/>
  <c r="T4" i="10"/>
  <c r="T79" i="1"/>
  <c r="T79" i="6" s="1"/>
  <c r="V65" i="1"/>
  <c r="V18" i="1"/>
  <c r="V76" i="1"/>
  <c r="V56" i="1"/>
  <c r="V56" i="6" s="1"/>
  <c r="V59" i="1"/>
  <c r="V59" i="6" s="1"/>
  <c r="V75" i="1"/>
  <c r="V75" i="6" s="1"/>
  <c r="V41" i="1"/>
  <c r="V77" i="1"/>
  <c r="V77" i="6" s="1"/>
  <c r="V73" i="1"/>
  <c r="V34" i="1"/>
  <c r="V34" i="6" s="1"/>
  <c r="V20" i="1"/>
  <c r="V20" i="6" s="1"/>
  <c r="V57" i="1"/>
  <c r="V57" i="6" s="1"/>
  <c r="V72" i="1"/>
  <c r="V72" i="6" s="1"/>
  <c r="V27" i="1"/>
  <c r="V27" i="6" s="1"/>
  <c r="V68" i="6"/>
  <c r="N53" i="10"/>
  <c r="L45" i="10"/>
  <c r="N49" i="10"/>
  <c r="L30" i="10"/>
  <c r="J53" i="10"/>
  <c r="L20" i="10"/>
  <c r="L39" i="10"/>
  <c r="I53" i="10"/>
  <c r="L9" i="10"/>
  <c r="H53" i="10"/>
  <c r="L51" i="10"/>
  <c r="M53" i="10"/>
  <c r="Q40" i="10"/>
  <c r="Q40" i="12" s="1"/>
  <c r="U78" i="6"/>
  <c r="D37" i="22"/>
  <c r="D35" i="22"/>
  <c r="K52" i="12"/>
  <c r="G30" i="21"/>
  <c r="F30" i="22" s="1"/>
  <c r="F9" i="22"/>
  <c r="E31" i="21"/>
  <c r="F31" i="22" s="1"/>
  <c r="E31" i="18"/>
  <c r="W51" i="12"/>
  <c r="G75" i="22" s="1"/>
  <c r="Y45" i="12"/>
  <c r="Y20" i="12"/>
  <c r="O18" i="21"/>
  <c r="O30" i="21" s="1"/>
  <c r="G30" i="18"/>
  <c r="H30" i="21"/>
  <c r="Y73" i="6"/>
  <c r="Y72" i="6"/>
  <c r="Y76" i="6"/>
  <c r="Y59" i="6"/>
  <c r="Y65" i="6"/>
  <c r="Y77" i="6"/>
  <c r="Y27" i="6"/>
  <c r="Y56" i="6"/>
  <c r="Y20" i="6"/>
  <c r="Y75" i="6"/>
  <c r="Y34" i="6"/>
  <c r="M41" i="6"/>
  <c r="M78" i="1"/>
  <c r="N68" i="1" s="1"/>
  <c r="M57" i="1"/>
  <c r="E75" i="1" s="1"/>
  <c r="E75" i="6" s="1"/>
  <c r="X57" i="6"/>
  <c r="Y57" i="6" s="1"/>
  <c r="Y42" i="12"/>
  <c r="Y21" i="12"/>
  <c r="Y10" i="12"/>
  <c r="Y9" i="12"/>
  <c r="Y22" i="12"/>
  <c r="Y11" i="12"/>
  <c r="Y27" i="12"/>
  <c r="Y23" i="12"/>
  <c r="Y47" i="12"/>
  <c r="W45" i="12"/>
  <c r="Y37" i="12"/>
  <c r="Y29" i="12"/>
  <c r="Y35" i="12"/>
  <c r="Y33" i="12"/>
  <c r="Y43" i="12"/>
  <c r="Y51" i="12"/>
  <c r="Y16" i="12"/>
  <c r="Y19" i="12"/>
  <c r="Y14" i="12"/>
  <c r="Y15" i="12"/>
  <c r="Y41" i="12"/>
  <c r="AA53" i="12"/>
  <c r="Y26" i="12"/>
  <c r="Y17" i="12"/>
  <c r="Y24" i="12"/>
  <c r="Y28" i="12"/>
  <c r="Y18" i="12"/>
  <c r="Y44" i="12"/>
  <c r="Y39" i="12"/>
  <c r="Z53" i="12"/>
  <c r="Y48" i="12"/>
  <c r="Y50" i="12"/>
  <c r="Y34" i="12"/>
  <c r="AB53" i="12"/>
  <c r="Y32" i="12"/>
  <c r="Y13" i="12"/>
  <c r="Y49" i="12"/>
  <c r="Y36" i="12"/>
  <c r="Y25" i="12"/>
  <c r="Y38" i="12"/>
  <c r="Y12" i="12"/>
  <c r="Y41" i="6"/>
  <c r="O23" i="13"/>
  <c r="K30" i="12"/>
  <c r="Q78" i="6"/>
  <c r="V73" i="6"/>
  <c r="V65" i="6"/>
  <c r="P77" i="1"/>
  <c r="P78" i="6" s="1"/>
  <c r="V76" i="6"/>
  <c r="O71" i="13"/>
  <c r="O98" i="3" l="1"/>
  <c r="O98" i="13" s="1"/>
  <c r="V78" i="1"/>
  <c r="V78" i="6" s="1"/>
  <c r="L52" i="10"/>
  <c r="V41" i="6"/>
  <c r="K53" i="10"/>
  <c r="N73" i="1"/>
  <c r="N73" i="6" s="1"/>
  <c r="N34" i="1"/>
  <c r="N34" i="6" s="1"/>
  <c r="N59" i="1"/>
  <c r="N59" i="6" s="1"/>
  <c r="N57" i="1"/>
  <c r="N57" i="6" s="1"/>
  <c r="N75" i="1"/>
  <c r="N75" i="6" s="1"/>
  <c r="N72" i="1"/>
  <c r="N72" i="6" s="1"/>
  <c r="N76" i="1"/>
  <c r="N76" i="6" s="1"/>
  <c r="N68" i="6"/>
  <c r="N65" i="1"/>
  <c r="N65" i="6" s="1"/>
  <c r="N77" i="1"/>
  <c r="N77" i="6" s="1"/>
  <c r="N56" i="1"/>
  <c r="N56" i="6" s="1"/>
  <c r="N41" i="1"/>
  <c r="N41" i="6" s="1"/>
  <c r="N40" i="10"/>
  <c r="N40" i="12" s="1"/>
  <c r="N20" i="1"/>
  <c r="N20" i="6" s="1"/>
  <c r="N18" i="1"/>
  <c r="N27" i="1"/>
  <c r="N27" i="6" s="1"/>
  <c r="N46" i="10"/>
  <c r="N46" i="12" s="1"/>
  <c r="Y30" i="12"/>
  <c r="Y52" i="12" s="1"/>
  <c r="X53" i="12"/>
  <c r="L45" i="12"/>
  <c r="N48" i="13"/>
  <c r="L23" i="10"/>
  <c r="L21" i="10"/>
  <c r="N49" i="12"/>
  <c r="N50" i="12"/>
  <c r="L14" i="10"/>
  <c r="L22" i="10"/>
  <c r="L24" i="10"/>
  <c r="L50" i="10"/>
  <c r="L50" i="12" s="1"/>
  <c r="L43" i="10"/>
  <c r="L43" i="12" s="1"/>
  <c r="L48" i="10"/>
  <c r="L48" i="12" s="1"/>
  <c r="L34" i="10"/>
  <c r="L15" i="10"/>
  <c r="L49" i="10"/>
  <c r="L49" i="12" s="1"/>
  <c r="L41" i="10"/>
  <c r="L36" i="10"/>
  <c r="L11" i="10"/>
  <c r="L28" i="10"/>
  <c r="L25" i="10"/>
  <c r="L38" i="10"/>
  <c r="L44" i="10"/>
  <c r="L44" i="12" s="1"/>
  <c r="L32" i="10"/>
  <c r="L33" i="10"/>
  <c r="L27" i="10"/>
  <c r="L35" i="10"/>
  <c r="L10" i="10"/>
  <c r="L29" i="10"/>
  <c r="L20" i="12"/>
  <c r="L13" i="10"/>
  <c r="L18" i="10"/>
  <c r="L37" i="10"/>
  <c r="L26" i="10"/>
  <c r="L17" i="10"/>
  <c r="L12" i="10"/>
  <c r="L42" i="10"/>
  <c r="L42" i="12" s="1"/>
  <c r="L19" i="10"/>
  <c r="L47" i="10"/>
  <c r="L47" i="12" s="1"/>
  <c r="L9" i="12"/>
  <c r="L39" i="12"/>
  <c r="L51" i="12"/>
  <c r="I53" i="12"/>
  <c r="J53" i="12"/>
  <c r="N53" i="12"/>
  <c r="M78" i="6"/>
  <c r="Y78" i="6" s="1"/>
  <c r="G77" i="1"/>
  <c r="G77" i="6" s="1"/>
  <c r="M53" i="12"/>
  <c r="V18" i="6"/>
  <c r="M57" i="6"/>
  <c r="L41" i="12" l="1"/>
  <c r="U41" i="10"/>
  <c r="R41" i="10" s="1"/>
  <c r="N78" i="1"/>
  <c r="N78" i="6" s="1"/>
  <c r="L52" i="12"/>
  <c r="L30" i="12"/>
  <c r="L37" i="12"/>
  <c r="U37" i="10"/>
  <c r="R37" i="10" s="1"/>
  <c r="L18" i="12"/>
  <c r="U18" i="10"/>
  <c r="R18" i="10" s="1"/>
  <c r="L32" i="12"/>
  <c r="U32" i="10"/>
  <c r="R32" i="10" s="1"/>
  <c r="U49" i="10"/>
  <c r="L14" i="12"/>
  <c r="U14" i="10"/>
  <c r="R14" i="10" s="1"/>
  <c r="U47" i="10"/>
  <c r="L13" i="12"/>
  <c r="U13" i="10"/>
  <c r="R13" i="10" s="1"/>
  <c r="U44" i="10"/>
  <c r="L15" i="12"/>
  <c r="U15" i="10"/>
  <c r="R15" i="10" s="1"/>
  <c r="L27" i="12"/>
  <c r="U27" i="10"/>
  <c r="R27" i="10" s="1"/>
  <c r="L33" i="12"/>
  <c r="U33" i="10"/>
  <c r="R33" i="10" s="1"/>
  <c r="L38" i="12"/>
  <c r="U38" i="10"/>
  <c r="R38" i="10" s="1"/>
  <c r="L34" i="12"/>
  <c r="U34" i="10"/>
  <c r="R34" i="10" s="1"/>
  <c r="L26" i="12"/>
  <c r="U26" i="10"/>
  <c r="R26" i="10" s="1"/>
  <c r="L24" i="12"/>
  <c r="L22" i="12"/>
  <c r="U22" i="10"/>
  <c r="R22" i="10" s="1"/>
  <c r="N18" i="6"/>
  <c r="H53" i="12"/>
  <c r="K53" i="12"/>
  <c r="L19" i="12"/>
  <c r="U19" i="10"/>
  <c r="R19" i="10" s="1"/>
  <c r="U42" i="10"/>
  <c r="L29" i="12"/>
  <c r="U29" i="10"/>
  <c r="R29" i="10" s="1"/>
  <c r="L25" i="12"/>
  <c r="U25" i="10"/>
  <c r="R25" i="10" s="1"/>
  <c r="U48" i="10"/>
  <c r="L21" i="12"/>
  <c r="U21" i="10"/>
  <c r="R21" i="10" s="1"/>
  <c r="K13" i="23" s="1"/>
  <c r="L36" i="12"/>
  <c r="U36" i="10"/>
  <c r="R36" i="10" s="1"/>
  <c r="L12" i="12"/>
  <c r="U12" i="10"/>
  <c r="R12" i="10" s="1"/>
  <c r="L10" i="12"/>
  <c r="U10" i="10"/>
  <c r="R10" i="10" s="1"/>
  <c r="L28" i="12"/>
  <c r="U28" i="10"/>
  <c r="R28" i="10" s="1"/>
  <c r="U43" i="10"/>
  <c r="L23" i="12"/>
  <c r="U23" i="10"/>
  <c r="R23" i="10" s="1"/>
  <c r="L17" i="12"/>
  <c r="U17" i="10"/>
  <c r="R17" i="10" s="1"/>
  <c r="L35" i="12"/>
  <c r="U35" i="10"/>
  <c r="R35" i="10" s="1"/>
  <c r="K21" i="23" s="1"/>
  <c r="L11" i="12"/>
  <c r="U11" i="10"/>
  <c r="R11" i="10" s="1"/>
  <c r="U50" i="10"/>
  <c r="U41" i="12" l="1"/>
  <c r="U42" i="12"/>
  <c r="R42" i="10"/>
  <c r="R42" i="12" s="1"/>
  <c r="U47" i="12"/>
  <c r="R47" i="10"/>
  <c r="U48" i="12"/>
  <c r="R48" i="10"/>
  <c r="R48" i="12" s="1"/>
  <c r="U43" i="12"/>
  <c r="R43" i="10"/>
  <c r="R43" i="12" s="1"/>
  <c r="U49" i="12"/>
  <c r="R49" i="10"/>
  <c r="R49" i="12" s="1"/>
  <c r="U50" i="12"/>
  <c r="R50" i="10"/>
  <c r="R50" i="12" s="1"/>
  <c r="U44" i="12"/>
  <c r="R44" i="10"/>
  <c r="R44" i="12" s="1"/>
  <c r="U33" i="12"/>
  <c r="R33" i="12"/>
  <c r="U13" i="12"/>
  <c r="R13" i="12"/>
  <c r="U23" i="12"/>
  <c r="R23" i="12"/>
  <c r="U12" i="12"/>
  <c r="U27" i="12"/>
  <c r="R29" i="12"/>
  <c r="U29" i="12"/>
  <c r="U34" i="12"/>
  <c r="R34" i="12"/>
  <c r="U15" i="12"/>
  <c r="R15" i="12"/>
  <c r="U18" i="12"/>
  <c r="R18" i="12"/>
  <c r="U19" i="12"/>
  <c r="R19" i="12"/>
  <c r="U36" i="12"/>
  <c r="U35" i="12"/>
  <c r="U28" i="12"/>
  <c r="R28" i="12"/>
  <c r="U25" i="12"/>
  <c r="U32" i="12"/>
  <c r="U21" i="12"/>
  <c r="U22" i="12"/>
  <c r="U38" i="12"/>
  <c r="R38" i="12"/>
  <c r="U14" i="12"/>
  <c r="U37" i="12"/>
  <c r="R37" i="12"/>
  <c r="U26" i="12"/>
  <c r="R26" i="12"/>
  <c r="U11" i="12"/>
  <c r="R11" i="12"/>
  <c r="U17" i="12"/>
  <c r="U10" i="12"/>
  <c r="K8" i="23" l="1"/>
  <c r="Q8" i="21"/>
  <c r="R17" i="12"/>
  <c r="Q11" i="21"/>
  <c r="K11" i="23"/>
  <c r="D47" i="22" s="1"/>
  <c r="R14" i="12"/>
  <c r="Q10" i="21"/>
  <c r="K10" i="23"/>
  <c r="D46" i="22" s="1"/>
  <c r="R22" i="12"/>
  <c r="K14" i="23"/>
  <c r="D50" i="22" s="1"/>
  <c r="Q14" i="21"/>
  <c r="Q20" i="21"/>
  <c r="K20" i="23"/>
  <c r="R27" i="12"/>
  <c r="K17" i="23"/>
  <c r="D53" i="22" s="1"/>
  <c r="Q17" i="21"/>
  <c r="D57" i="22"/>
  <c r="R36" i="12"/>
  <c r="Q22" i="21"/>
  <c r="K22" i="23"/>
  <c r="D58" i="22" s="1"/>
  <c r="R25" i="12"/>
  <c r="K16" i="23"/>
  <c r="D52" i="22" s="1"/>
  <c r="Q16" i="21"/>
  <c r="R12" i="12"/>
  <c r="Q9" i="21"/>
  <c r="K9" i="23"/>
  <c r="D45" i="22" s="1"/>
  <c r="D75" i="22"/>
  <c r="R47" i="12"/>
  <c r="R51" i="10"/>
  <c r="R51" i="12" s="1"/>
  <c r="R41" i="12"/>
  <c r="R45" i="10"/>
  <c r="R45" i="12" s="1"/>
  <c r="R10" i="12"/>
  <c r="R9" i="10"/>
  <c r="R21" i="12"/>
  <c r="R20" i="10"/>
  <c r="R32" i="12"/>
  <c r="R39" i="10"/>
  <c r="R35" i="12"/>
  <c r="Q23" i="21" l="1"/>
  <c r="Q7" i="21"/>
  <c r="Q12" i="21"/>
  <c r="D49" i="22"/>
  <c r="K12" i="23"/>
  <c r="D48" i="22" s="1"/>
  <c r="D56" i="22"/>
  <c r="K23" i="23"/>
  <c r="D55" i="22" s="1"/>
  <c r="D44" i="22"/>
  <c r="K7" i="23"/>
  <c r="R20" i="12"/>
  <c r="R39" i="12"/>
  <c r="R9" i="12"/>
  <c r="R30" i="10"/>
  <c r="R52" i="10" s="1"/>
  <c r="S41" i="10" s="1"/>
  <c r="Q45" i="10" l="1"/>
  <c r="Q51" i="10"/>
  <c r="T42" i="10"/>
  <c r="S48" i="10"/>
  <c r="T50" i="10"/>
  <c r="S44" i="10"/>
  <c r="T41" i="10"/>
  <c r="L25" i="23" s="1"/>
  <c r="K25" i="23" s="1"/>
  <c r="T47" i="10"/>
  <c r="S47" i="10"/>
  <c r="T44" i="10"/>
  <c r="S49" i="10"/>
  <c r="S43" i="10"/>
  <c r="T48" i="10"/>
  <c r="T49" i="10"/>
  <c r="S50" i="10"/>
  <c r="T43" i="10"/>
  <c r="S42" i="10"/>
  <c r="U45" i="10"/>
  <c r="U45" i="12" s="1"/>
  <c r="U39" i="10"/>
  <c r="U30" i="10"/>
  <c r="U24" i="10"/>
  <c r="U24" i="12" s="1"/>
  <c r="U20" i="10"/>
  <c r="U9" i="10"/>
  <c r="U51" i="10"/>
  <c r="Q18" i="21"/>
  <c r="D43" i="22"/>
  <c r="K18" i="23"/>
  <c r="R52" i="12"/>
  <c r="R30" i="12"/>
  <c r="R27" i="21" l="1"/>
  <c r="Q27" i="21" s="1"/>
  <c r="L27" i="23"/>
  <c r="K27" i="23" s="1"/>
  <c r="R25" i="21"/>
  <c r="Q25" i="21" s="1"/>
  <c r="U52" i="10"/>
  <c r="D42" i="22"/>
  <c r="W52" i="12"/>
  <c r="T41" i="12"/>
  <c r="T48" i="12"/>
  <c r="T50" i="12"/>
  <c r="T49" i="12"/>
  <c r="T42" i="12"/>
  <c r="S50" i="12"/>
  <c r="S49" i="12"/>
  <c r="T44" i="12"/>
  <c r="S43" i="12"/>
  <c r="S44" i="12"/>
  <c r="T43" i="12"/>
  <c r="U51" i="12"/>
  <c r="U9" i="12"/>
  <c r="U20" i="12"/>
  <c r="U39" i="12"/>
  <c r="S41" i="12" l="1"/>
  <c r="S48" i="12"/>
  <c r="R28" i="21"/>
  <c r="Q28" i="21" s="1"/>
  <c r="L28" i="23"/>
  <c r="K28" i="23" s="1"/>
  <c r="D64" i="22" s="1"/>
  <c r="S42" i="12"/>
  <c r="L26" i="23"/>
  <c r="K26" i="23" s="1"/>
  <c r="D62" i="22" s="1"/>
  <c r="R26" i="21"/>
  <c r="Q26" i="21" s="1"/>
  <c r="U52" i="12"/>
  <c r="E75" i="22"/>
  <c r="Q51" i="12"/>
  <c r="D76" i="22"/>
  <c r="S47" i="12"/>
  <c r="D77" i="22"/>
  <c r="T47" i="12"/>
  <c r="S51" i="10"/>
  <c r="S51" i="12" s="1"/>
  <c r="T51" i="10"/>
  <c r="T51" i="12" s="1"/>
  <c r="S45" i="10"/>
  <c r="T45" i="10"/>
  <c r="U30" i="12"/>
  <c r="Q45" i="12"/>
  <c r="D69" i="22" l="1"/>
  <c r="D63" i="22"/>
  <c r="D68" i="22"/>
  <c r="L29" i="23"/>
  <c r="D67" i="22" s="1"/>
  <c r="R29" i="21"/>
  <c r="Q29" i="21"/>
  <c r="T52" i="10"/>
  <c r="T53" i="10" s="1"/>
  <c r="T45" i="12"/>
  <c r="S52" i="10"/>
  <c r="S53" i="10" s="1"/>
  <c r="S45" i="12"/>
  <c r="Q52" i="12"/>
  <c r="Q30" i="21" l="1"/>
  <c r="D61" i="22"/>
  <c r="K29" i="23"/>
  <c r="T52" i="12"/>
  <c r="D73" i="22"/>
  <c r="S52" i="12"/>
  <c r="D72" i="22"/>
  <c r="T53" i="12"/>
  <c r="S53" i="12"/>
  <c r="D71" i="22" l="1"/>
  <c r="D60" i="22"/>
  <c r="K30" i="23"/>
  <c r="D66" i="22" s="1"/>
  <c r="E51"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BOURMAUD David</author>
  </authors>
  <commentList>
    <comment ref="D3" authorId="0" shapeId="0" xr:uid="{D5F7BF4C-151C-4472-BF19-9D9A9789FA2B}">
      <text>
        <r>
          <rPr>
            <sz val="8"/>
            <color indexed="81"/>
            <rFont val="Tahoma"/>
            <family val="2"/>
          </rPr>
          <t>EN ROUGE si non rempli</t>
        </r>
      </text>
    </comment>
    <comment ref="K3" authorId="0" shapeId="0" xr:uid="{CCA3AAB9-6F27-49B8-8D4E-E82B74A30043}">
      <text>
        <r>
          <rPr>
            <sz val="8"/>
            <color indexed="81"/>
            <rFont val="Tahoma"/>
            <family val="2"/>
          </rPr>
          <t>EN ROUGE si non rempli</t>
        </r>
      </text>
    </comment>
    <comment ref="H73" authorId="0" shapeId="0" xr:uid="{F9DE61E3-27F6-4E53-B781-7E8D799E5A5F}">
      <text>
        <r>
          <rPr>
            <sz val="8"/>
            <color indexed="81"/>
            <rFont val="Tahoma"/>
            <family val="2"/>
          </rPr>
          <t>EN ROUGE si le montant prévsionnel total des forfaits n'est &lt; 10% au montant total I+T+A</t>
        </r>
      </text>
    </comment>
    <comment ref="H74" authorId="0" shapeId="0" xr:uid="{C6F8C7DC-A600-4A32-BA7F-DBC6520FD0D0}">
      <text>
        <r>
          <rPr>
            <sz val="8"/>
            <color indexed="81"/>
            <rFont val="Tahoma"/>
            <family val="2"/>
          </rPr>
          <t>EN ROUGE si le montant prévsionnel total des forfaits n'est &lt; 10% au montant total I+T+A</t>
        </r>
      </text>
    </comment>
    <comment ref="M75" authorId="0" shapeId="0" xr:uid="{6339D589-BD7A-481B-A307-6CCC341A3BDC}">
      <text>
        <r>
          <rPr>
            <sz val="8"/>
            <color indexed="81"/>
            <rFont val="Tahoma"/>
            <family val="2"/>
          </rPr>
          <t xml:space="preserve">EN ROUGE si la sommes des coûts de portage et des charges transversales n'est pas &lt;20% au montant total I+T+A </t>
        </r>
      </text>
    </comment>
    <comment ref="H77" authorId="0" shapeId="0" xr:uid="{C9D75724-7ADD-4388-B35D-71055D0BD66C}">
      <text>
        <r>
          <rPr>
            <sz val="8"/>
            <color indexed="81"/>
            <rFont val="Tahoma"/>
            <family val="2"/>
          </rPr>
          <t>EN ROUGE si le montant prévisionnel total des coûts divers et imprévus n'est pas &lt;3% du Total Tt-D</t>
        </r>
      </text>
    </comment>
    <comment ref="I78" authorId="0" shapeId="0" xr:uid="{84E6C48B-FDBB-47BF-9703-A53665D60AD3}">
      <text>
        <r>
          <rPr>
            <sz val="8"/>
            <color indexed="81"/>
            <rFont val="Tahoma"/>
            <family val="2"/>
          </rPr>
          <t>EN ROUGE si la sommes des coûts de personnels salariés détachés français diffère de celle figurant dans l'onglet "Valorisations"</t>
        </r>
      </text>
    </comment>
    <comment ref="J78" authorId="0" shapeId="0" xr:uid="{50749B1E-AF60-4143-9907-BFB516A26925}">
      <text>
        <r>
          <rPr>
            <sz val="8"/>
            <color indexed="81"/>
            <rFont val="Tahoma"/>
            <family val="2"/>
          </rPr>
          <t>EN ROUGE si la sommes des coûts de personnels salariés détachés locaux diffère celle figurant dans l'onglet "Valorisations"</t>
        </r>
      </text>
    </comment>
    <comment ref="K78" authorId="0" shapeId="0" xr:uid="{E684F919-E66F-41AF-8FDC-79421FE19E76}">
      <text>
        <r>
          <rPr>
            <sz val="8"/>
            <color indexed="81"/>
            <rFont val="Tahoma"/>
            <family val="2"/>
          </rPr>
          <t>EN ROUGE si la somme des CVN française + locale diffère de celle figurant dans les onglets "Recettes" et "Valorisations"</t>
        </r>
      </text>
    </comment>
    <comment ref="L78" authorId="0" shapeId="0" xr:uid="{17C6066F-01A1-4EE2-9E76-874F68D5F155}">
      <text>
        <r>
          <rPr>
            <sz val="8"/>
            <color indexed="81"/>
            <rFont val="Tahoma"/>
            <family val="2"/>
          </rPr>
          <t>EN ROUGE SI la somme des CVN française + locale diffère de celle figurant dans les onglets "Recettes" et "Valorisations"</t>
        </r>
      </text>
    </comment>
    <comment ref="M78" authorId="0" shapeId="0" xr:uid="{E02CB285-447A-4207-81C7-AEB1937D91A1}">
      <text>
        <r>
          <rPr>
            <sz val="8"/>
            <color indexed="81"/>
            <rFont val="Tahoma"/>
            <family val="2"/>
          </rPr>
          <t>EN ROUGE si le coût total du projet diffère de celui figurant dans l'onglet "Recettes"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BOURMAUD David</author>
  </authors>
  <commentList>
    <comment ref="L24" authorId="0" shapeId="0" xr:uid="{7E36E8C6-7366-4588-806F-143F7B11A502}">
      <text>
        <r>
          <rPr>
            <sz val="8"/>
            <color indexed="81"/>
            <rFont val="Tahoma"/>
            <family val="2"/>
          </rPr>
          <t>Le taux d'aide de l'agence doit être arrondi à 1 décimale</t>
        </r>
        <r>
          <rPr>
            <sz val="9"/>
            <color indexed="81"/>
            <rFont val="Tahoma"/>
            <family val="2"/>
          </rPr>
          <t xml:space="preserve">
</t>
        </r>
      </text>
    </comment>
    <comment ref="H41" authorId="0" shapeId="0" xr:uid="{B732C8BE-666F-44EB-B34B-94C503137DB1}">
      <text>
        <r>
          <rPr>
            <sz val="8"/>
            <color indexed="81"/>
            <rFont val="Tahoma"/>
            <family val="2"/>
          </rPr>
          <t>EN ROUGE si la somme des ressources de la collectivité porteuse du projet n'est pas &gt;20% du total Tt</t>
        </r>
      </text>
    </comment>
    <comment ref="I41" authorId="0" shapeId="0" xr:uid="{19B20FDD-9B30-4547-BEBE-60936AE1074B}">
      <text>
        <r>
          <rPr>
            <sz val="8"/>
            <color indexed="81"/>
            <rFont val="Tahoma"/>
            <family val="2"/>
          </rPr>
          <t>EN ROUGE si la somme des ressources de la collectivité porteuse du projet n'est pas &gt;20% du total Tt</t>
        </r>
      </text>
    </comment>
    <comment ref="J41" authorId="0" shapeId="0" xr:uid="{D78A846D-BEEC-411E-BA38-F8CC06E12762}">
      <text>
        <r>
          <rPr>
            <sz val="8"/>
            <color indexed="81"/>
            <rFont val="Tahoma"/>
            <family val="2"/>
          </rPr>
          <t>EN ROUGE si la somme des ressources de la collectivité porteuse du projet n'est pas &gt;20% du total Tt</t>
        </r>
      </text>
    </comment>
    <comment ref="H47" authorId="0" shapeId="0" xr:uid="{E6FEEB3B-1341-4427-8E5C-2EE289902F5A}">
      <text>
        <r>
          <rPr>
            <sz val="8"/>
            <color indexed="81"/>
            <rFont val="Tahoma"/>
            <family val="2"/>
          </rPr>
          <t>EN ROUGE si la somme des ressources propres locales n'est pas &gt;5% du total Tt</t>
        </r>
      </text>
    </comment>
    <comment ref="I47" authorId="0" shapeId="0" xr:uid="{4A1D998B-51FC-413A-B680-DEBC2164BFB7}">
      <text>
        <r>
          <rPr>
            <sz val="8"/>
            <color indexed="81"/>
            <rFont val="Tahoma"/>
            <family val="2"/>
          </rPr>
          <t>EN ROUGE si la somme des ressources propres locales n'est pas &gt;5% du total Tt</t>
        </r>
      </text>
    </comment>
    <comment ref="J47" authorId="0" shapeId="0" xr:uid="{D026EA6D-8ADE-4D38-B60B-BB9D6C8C53AF}">
      <text>
        <r>
          <rPr>
            <sz val="8"/>
            <color indexed="81"/>
            <rFont val="Tahoma"/>
            <family val="2"/>
          </rPr>
          <t>EN ROUGE si la somme des ressources propres locales n'est pas &gt;5% du total Tt</t>
        </r>
      </text>
    </comment>
    <comment ref="J52" authorId="0" shapeId="0" xr:uid="{577A3196-8A32-4E8F-AE50-BDE1DF629084}">
      <text>
        <r>
          <rPr>
            <sz val="8"/>
            <color indexed="81"/>
            <rFont val="Tahoma"/>
            <family val="2"/>
          </rPr>
          <t>EN ROUGE si la somme des CVN diffère de celle figurant dans les onglets "Dépenses" et "Valorisations"</t>
        </r>
      </text>
    </comment>
    <comment ref="K52" authorId="0" shapeId="0" xr:uid="{180A6B80-1654-47FE-9160-7328E53AE836}">
      <text>
        <r>
          <rPr>
            <sz val="8"/>
            <color indexed="81"/>
            <rFont val="Tahoma"/>
            <family val="2"/>
          </rPr>
          <t>EN ROUGE si le coût total du projet  diffère de celui figurant dans l'onglet "Dépenses"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BOURMAUD David</author>
  </authors>
  <commentList>
    <comment ref="C5" authorId="0" shapeId="0" xr:uid="{4DFF51C3-84C6-4881-88B0-3A8C2635A113}">
      <text>
        <r>
          <rPr>
            <sz val="8"/>
            <color indexed="81"/>
            <rFont val="Tahoma"/>
            <family val="2"/>
          </rPr>
          <t>EN ROUGE si non rempli</t>
        </r>
      </text>
    </comment>
    <comment ref="K5" authorId="0" shapeId="0" xr:uid="{F2025FE5-18F9-4786-AD92-650572A79346}">
      <text>
        <r>
          <rPr>
            <sz val="8"/>
            <color indexed="81"/>
            <rFont val="Tahoma"/>
            <family val="2"/>
          </rPr>
          <t>EN ROUGE si non rempli</t>
        </r>
      </text>
    </comment>
    <comment ref="O24" authorId="0" shapeId="0" xr:uid="{68E7F24B-1E0D-48FC-A724-32945F40BCA6}">
      <text>
        <r>
          <rPr>
            <sz val="8"/>
            <color indexed="81"/>
            <rFont val="Tahoma"/>
            <family val="2"/>
          </rPr>
          <t>EN ROUGE si la sommes des coûts de personnels salariés détachés français diffère de celle figurant dans l'onglet "Dépenses"</t>
        </r>
      </text>
    </comment>
    <comment ref="O42" authorId="0" shapeId="0" xr:uid="{BB4F0E46-66DD-437E-BBBC-D618D4468BB2}">
      <text>
        <r>
          <rPr>
            <sz val="8"/>
            <color indexed="81"/>
            <rFont val="Tahoma"/>
            <family val="2"/>
          </rPr>
          <t>EN ROUGE si la sommes des coûts de personnels salariés détachés locaux diffère de celle figurant dans l'onglet "Dépenses"</t>
        </r>
      </text>
    </comment>
    <comment ref="N92" authorId="0" shapeId="0" xr:uid="{76D6AF35-2E98-44B9-8A68-E24614BA5B70}">
      <text>
        <r>
          <rPr>
            <sz val="8"/>
            <color indexed="81"/>
            <rFont val="Tahoma"/>
            <family val="2"/>
          </rPr>
          <t>EN ROUGE si la somme des CVN diffère de celle figurant dans les onglets "Dépenses" et "Recettes</t>
        </r>
        <r>
          <rPr>
            <sz val="9"/>
            <color indexed="81"/>
            <rFont val="Tahoma"/>
            <family val="2"/>
          </rPr>
          <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BOURMAUD David</author>
  </authors>
  <commentList>
    <comment ref="Q3" authorId="0" shapeId="0" xr:uid="{662262B5-9E0D-4B4F-BE1B-69C38BCCDD06}">
      <text>
        <r>
          <rPr>
            <sz val="8"/>
            <color indexed="81"/>
            <rFont val="Tahoma"/>
            <family val="2"/>
          </rPr>
          <t>EN ROUGE si non rempli</t>
        </r>
      </text>
    </comment>
    <comment ref="AF3" authorId="0" shapeId="0" xr:uid="{301FE2A3-B32D-40CD-8DA3-027FA852908E}">
      <text>
        <r>
          <rPr>
            <sz val="8"/>
            <color indexed="81"/>
            <rFont val="Tahoma"/>
            <family val="2"/>
          </rPr>
          <t>EN ROUGE si non rempi</t>
        </r>
      </text>
    </comment>
    <comment ref="X78" authorId="0" shapeId="0" xr:uid="{37E6D001-BB3C-4F9A-9E04-970D2EA8880D}">
      <text>
        <r>
          <rPr>
            <sz val="8"/>
            <color indexed="81"/>
            <rFont val="Tahoma"/>
            <family val="2"/>
          </rPr>
          <t>EN ROUGE si le coût total du projet diffère de celui figurant dans l'onglet "Recettes"</t>
        </r>
      </text>
    </comment>
    <comment ref="AB78" authorId="0" shapeId="0" xr:uid="{9D68A132-9E56-421C-9287-055404BA67A2}">
      <text>
        <r>
          <rPr>
            <sz val="9"/>
            <color indexed="81"/>
            <rFont val="Tahoma"/>
            <family val="2"/>
          </rPr>
          <t>E</t>
        </r>
        <r>
          <rPr>
            <sz val="8"/>
            <color indexed="81"/>
            <rFont val="Tahoma"/>
            <family val="2"/>
          </rPr>
          <t>N ROUGE si la sommes des coûts de personnels salariés détachés français diffère de celle figurant dans l'onglet "Valorisations"</t>
        </r>
      </text>
    </comment>
    <comment ref="AC78" authorId="0" shapeId="0" xr:uid="{1D09AD22-45BD-408D-BA26-B5BDB26DEBB8}">
      <text>
        <r>
          <rPr>
            <sz val="8"/>
            <color indexed="81"/>
            <rFont val="Tahoma"/>
            <family val="2"/>
          </rPr>
          <t>EN ROUGE si la sommes des coûts de personnels salariés détachés locaux diffère de celle figurant dans l'onglet "Valorisations</t>
        </r>
      </text>
    </comment>
    <comment ref="AD78" authorId="0" shapeId="0" xr:uid="{21BDBBE1-5B6F-4B81-B4EB-E67005A3262E}">
      <text>
        <r>
          <rPr>
            <sz val="8"/>
            <color indexed="81"/>
            <rFont val="Tahoma"/>
            <family val="2"/>
          </rPr>
          <t>EN ROUGE SI la somme des CVN française + locale diffère de celle figurant dans les onglets "Recettes" et "Valorisations"</t>
        </r>
      </text>
    </comment>
    <comment ref="AE78" authorId="0" shapeId="0" xr:uid="{4EB7B04C-4494-4D95-8B96-3E48E6A186EB}">
      <text>
        <r>
          <rPr>
            <sz val="9"/>
            <color indexed="81"/>
            <rFont val="Tahoma"/>
            <family val="2"/>
          </rPr>
          <t>E</t>
        </r>
        <r>
          <rPr>
            <sz val="8"/>
            <color indexed="81"/>
            <rFont val="Tahoma"/>
            <family val="2"/>
          </rPr>
          <t>N ROUGE SI la somme des CVN française + locale diffère de celle figurant dans les onglets "Recettes" et "Valorisations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BOURMAUD David</author>
  </authors>
  <commentList>
    <comment ref="X52" authorId="0" shapeId="0" xr:uid="{5B284542-7BBC-42AC-8D5E-E1519090675F}">
      <text>
        <r>
          <rPr>
            <sz val="8"/>
            <color indexed="81"/>
            <rFont val="Tahoma"/>
            <family val="2"/>
          </rPr>
          <t>EN ROUGE si le coût total du projet diffère de celui figurant dans l'onglet "Dépenses"</t>
        </r>
      </text>
    </comment>
    <comment ref="AB52" authorId="0" shapeId="0" xr:uid="{848A5B99-0E39-4BDC-ADB6-E9D8D9AE3B93}">
      <text>
        <r>
          <rPr>
            <sz val="8"/>
            <color indexed="81"/>
            <rFont val="Tahoma"/>
            <family val="2"/>
          </rPr>
          <t>EN ROUGE si la somme des CVN diffère de celle figurant dans les onglets "Dépenses" et "Valorisations"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BOURMAUD David</author>
  </authors>
  <commentList>
    <comment ref="N5" authorId="0" shapeId="0" xr:uid="{17627970-B654-49AF-89F3-0D3A9D6238A2}">
      <text>
        <r>
          <rPr>
            <sz val="8"/>
            <color indexed="81"/>
            <rFont val="Tahoma"/>
            <family val="2"/>
          </rPr>
          <t>EN ROUGE si non rempli</t>
        </r>
      </text>
    </comment>
    <comment ref="X5" authorId="0" shapeId="0" xr:uid="{EA793EC9-B907-45CE-A216-133D92968FD8}">
      <text>
        <r>
          <rPr>
            <sz val="8"/>
            <color indexed="81"/>
            <rFont val="Tahoma"/>
            <family val="2"/>
          </rPr>
          <t>EN ROUGE si non rempli</t>
        </r>
      </text>
    </comment>
    <comment ref="W23" authorId="0" shapeId="0" xr:uid="{2BEF09BF-C2C1-4DC4-B0AE-BEB13DD4E575}">
      <text>
        <r>
          <rPr>
            <sz val="8"/>
            <color indexed="81"/>
            <rFont val="Tahoma"/>
            <family val="2"/>
          </rPr>
          <t>EN ROUGE si la sommes des coûts de personnels salariés détachés français diffère de celle figurant dans l'onglet "Dépenses"</t>
        </r>
      </text>
    </comment>
    <comment ref="W41" authorId="0" shapeId="0" xr:uid="{1789A795-D6A2-4D3D-9CAA-D9C0C39F0C81}">
      <text>
        <r>
          <rPr>
            <sz val="8"/>
            <color indexed="81"/>
            <rFont val="Tahoma"/>
            <family val="2"/>
          </rPr>
          <t>EN ROUGE si la sommes des coûts de personnels salariés détachés locaux diffère de celle figurant dans l'onglet "Dépenses"</t>
        </r>
      </text>
    </comment>
    <comment ref="W92" authorId="0" shapeId="0" xr:uid="{4DB49D9F-E150-4F1D-952D-9A79BC82C41D}">
      <text>
        <r>
          <rPr>
            <sz val="8"/>
            <color indexed="81"/>
            <rFont val="Tahoma"/>
            <family val="2"/>
          </rPr>
          <t>EN ROUGE si la somme des CVN diffère de celle figurant dans les onglets "Dépenses" et "Recettes"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BOURMAUD David</author>
  </authors>
  <commentList>
    <comment ref="J2" authorId="0" shapeId="0" xr:uid="{01501891-717B-4EE8-A867-88EC54185736}">
      <text>
        <r>
          <rPr>
            <sz val="8"/>
            <color indexed="81"/>
            <rFont val="Tahoma"/>
            <family val="2"/>
          </rPr>
          <t>EN ROUGE si non rempl</t>
        </r>
        <r>
          <rPr>
            <sz val="9"/>
            <color indexed="81"/>
            <rFont val="Tahoma"/>
            <family val="2"/>
          </rPr>
          <t>i</t>
        </r>
      </text>
    </comment>
    <comment ref="N104" authorId="0" shapeId="0" xr:uid="{DE86B0A8-CA40-4CE9-A68E-21CBF7E15EB4}">
      <text>
        <r>
          <rPr>
            <sz val="8"/>
            <color indexed="81"/>
            <rFont val="Tahoma"/>
            <family val="2"/>
          </rPr>
          <t>En rouge si le total différe de celui indique dans l'onglet "Recettes"</t>
        </r>
        <r>
          <rPr>
            <sz val="9"/>
            <color indexed="81"/>
            <rFont val="Tahoma"/>
            <family val="2"/>
          </rPr>
          <t xml:space="preserve">
</t>
        </r>
      </text>
    </comment>
    <comment ref="C107" authorId="0" shapeId="0" xr:uid="{CCD35F15-DA18-4578-8321-92FDE870B107}">
      <text>
        <r>
          <rPr>
            <sz val="8"/>
            <color indexed="81"/>
            <rFont val="Tahoma"/>
            <family val="2"/>
          </rPr>
          <t>L'état récapitulatif des dépenses doit impérativement être daté et signé par le Titulaire de l'aide</t>
        </r>
      </text>
    </comment>
    <comment ref="H107" authorId="0" shapeId="0" xr:uid="{50F120F4-AE0D-43E1-AF6E-B9173733ED45}">
      <text>
        <r>
          <rPr>
            <sz val="8"/>
            <color indexed="81"/>
            <rFont val="Tahoma"/>
            <family val="2"/>
          </rPr>
          <t xml:space="preserve">L'état récapitulatif des dépenses doit impérativement être daté et signé par le comptable public </t>
        </r>
        <r>
          <rPr>
            <i/>
            <sz val="8"/>
            <color indexed="81"/>
            <rFont val="Tahoma"/>
            <family val="2"/>
          </rPr>
          <t>(Collectivité)</t>
        </r>
        <r>
          <rPr>
            <sz val="8"/>
            <color indexed="81"/>
            <rFont val="Tahoma"/>
            <family val="2"/>
          </rPr>
          <t xml:space="preserve"> ou par un Expert-comptable ou Commissaire au comptes </t>
        </r>
        <r>
          <rPr>
            <i/>
            <sz val="8"/>
            <color indexed="81"/>
            <rFont val="Tahoma"/>
            <family val="2"/>
          </rPr>
          <t>(Association)</t>
        </r>
      </text>
    </comment>
  </commentList>
</comments>
</file>

<file path=xl/sharedStrings.xml><?xml version="1.0" encoding="utf-8"?>
<sst xmlns="http://schemas.openxmlformats.org/spreadsheetml/2006/main" count="1572" uniqueCount="561">
  <si>
    <t>N°</t>
  </si>
  <si>
    <t>%</t>
  </si>
  <si>
    <t>(2)</t>
  </si>
  <si>
    <t>I</t>
  </si>
  <si>
    <t>I1</t>
  </si>
  <si>
    <t>I2</t>
  </si>
  <si>
    <t>SOUS-TOTAL I</t>
  </si>
  <si>
    <t>A</t>
  </si>
  <si>
    <t>A1</t>
  </si>
  <si>
    <t>A2</t>
  </si>
  <si>
    <t>A3</t>
  </si>
  <si>
    <t>A4</t>
  </si>
  <si>
    <t>SOUS-TOTAL A</t>
  </si>
  <si>
    <t>P</t>
  </si>
  <si>
    <t>P1a</t>
  </si>
  <si>
    <t>P1b</t>
  </si>
  <si>
    <t>P2</t>
  </si>
  <si>
    <t>P3</t>
  </si>
  <si>
    <t>P4</t>
  </si>
  <si>
    <t>Corresp. Rubrique CERFA ASSOS</t>
  </si>
  <si>
    <t>62.1 
64 (régie)</t>
  </si>
  <si>
    <t>60
61.1,2 et 3</t>
  </si>
  <si>
    <t>62.1</t>
  </si>
  <si>
    <t>62.3</t>
  </si>
  <si>
    <t>62.1 et 2
64 (régie)</t>
  </si>
  <si>
    <t xml:space="preserve"> </t>
  </si>
  <si>
    <t xml:space="preserve">HT     </t>
  </si>
  <si>
    <t xml:space="preserve">TTC   </t>
  </si>
  <si>
    <t>Identification de l'émetteur</t>
  </si>
  <si>
    <t>référence de la facture</t>
  </si>
  <si>
    <t>N° de mandat</t>
  </si>
  <si>
    <t>TOTAL</t>
  </si>
  <si>
    <t>Chaque signataire certifie sur l'honneur, pour sa partie, l'exactitude de cette déclaration et des documents joints.</t>
  </si>
  <si>
    <t>Comptable public, Expert-comptable ou Commissaire aux comptes</t>
  </si>
  <si>
    <t>Signature et cachet de la structure</t>
  </si>
  <si>
    <t>Signature et cachet</t>
  </si>
  <si>
    <t>Montant en €</t>
  </si>
  <si>
    <t>61.4/62.4
63/ Ch. Ind.</t>
  </si>
  <si>
    <t>Montant 
(en €)</t>
  </si>
  <si>
    <r>
      <rPr>
        <b/>
        <u/>
        <sz val="8"/>
        <color theme="1"/>
        <rFont val="Calibri"/>
        <family val="2"/>
        <scheme val="minor"/>
      </rPr>
      <t>Statut :</t>
    </r>
    <r>
      <rPr>
        <b/>
        <sz val="8"/>
        <color theme="1"/>
        <rFont val="Calibri"/>
        <family val="2"/>
        <scheme val="minor"/>
      </rPr>
      <t xml:space="preserve">
</t>
    </r>
    <r>
      <rPr>
        <sz val="8"/>
        <color theme="1"/>
        <rFont val="Calibri"/>
        <family val="2"/>
        <scheme val="minor"/>
      </rPr>
      <t>- Projetée
- Demandée
- Acquise</t>
    </r>
  </si>
  <si>
    <t>Pu</t>
  </si>
  <si>
    <t>Pr</t>
  </si>
  <si>
    <t>BAILLEURS PRIVES</t>
  </si>
  <si>
    <t>Collectivités territoriales</t>
  </si>
  <si>
    <t>Agences de l'eau</t>
  </si>
  <si>
    <t>1% Oudin
(en €)</t>
  </si>
  <si>
    <t>Autres
(en €)</t>
  </si>
  <si>
    <t>Préciser
(Tholière etc…)</t>
  </si>
  <si>
    <t>dont mobilisations de fonds  dédiés</t>
  </si>
  <si>
    <t>Pu1</t>
  </si>
  <si>
    <t>Pu1.1</t>
  </si>
  <si>
    <t>Pu1.2</t>
  </si>
  <si>
    <t>Pu1.3</t>
  </si>
  <si>
    <t>Régions</t>
  </si>
  <si>
    <t>Pu2.1</t>
  </si>
  <si>
    <t>Départements</t>
  </si>
  <si>
    <t>Intercommunalités</t>
  </si>
  <si>
    <t>Communes</t>
  </si>
  <si>
    <t>Pu1.4</t>
  </si>
  <si>
    <t>Ministères</t>
  </si>
  <si>
    <t>UE, ETAT et établissement publics</t>
  </si>
  <si>
    <t>Union Européenne</t>
  </si>
  <si>
    <t>NOM</t>
  </si>
  <si>
    <t>Pu2</t>
  </si>
  <si>
    <t>Pu2.2</t>
  </si>
  <si>
    <t>Pu2.3</t>
  </si>
  <si>
    <t>Pu2.4</t>
  </si>
  <si>
    <t>Autres Etablissements Public</t>
  </si>
  <si>
    <t>Entreprise/ Fondation</t>
  </si>
  <si>
    <t>Particuliers</t>
  </si>
  <si>
    <t>Autres</t>
  </si>
  <si>
    <t>Pr1</t>
  </si>
  <si>
    <t>Pr2</t>
  </si>
  <si>
    <t>Pr3</t>
  </si>
  <si>
    <t>Porteur du projet</t>
  </si>
  <si>
    <t>70/ 73
76 à 79
87</t>
  </si>
  <si>
    <t>Catégorie</t>
  </si>
  <si>
    <t>*</t>
  </si>
  <si>
    <t>SOUS-TOTAL</t>
  </si>
  <si>
    <t>Agence de l'eau Rhin-Meuse</t>
  </si>
  <si>
    <t>TOTAL
conventionné
(en €)</t>
  </si>
  <si>
    <t>TOTAL
rapporté
(en €)</t>
  </si>
  <si>
    <t xml:space="preserve"> Formation</t>
  </si>
  <si>
    <t>Expertise</t>
  </si>
  <si>
    <t>Sensibil.</t>
  </si>
  <si>
    <t>NOMBRE DE JOURS/HOMME PREVISIONNEL PAR MISSION</t>
  </si>
  <si>
    <t>P1d</t>
  </si>
  <si>
    <t>TOTAL RS = RS1 + RS2</t>
  </si>
  <si>
    <r>
      <rPr>
        <b/>
        <sz val="8"/>
        <color theme="1"/>
        <rFont val="Calibri"/>
        <family val="2"/>
        <scheme val="minor"/>
      </rPr>
      <t>Investissement Immobilier</t>
    </r>
    <r>
      <rPr>
        <sz val="8"/>
        <color theme="1"/>
        <rFont val="Calibri"/>
        <family val="2"/>
        <scheme val="minor"/>
      </rPr>
      <t xml:space="preserve">
</t>
    </r>
  </si>
  <si>
    <t>Frais de missions associés</t>
  </si>
  <si>
    <t xml:space="preserve">Frais adm., fonction., divers et imprévus
</t>
  </si>
  <si>
    <t>DONATEUR</t>
  </si>
  <si>
    <t>NATURE DU DON</t>
  </si>
  <si>
    <t>Portage de projet</t>
  </si>
  <si>
    <t>Conduite</t>
  </si>
  <si>
    <t>Communication</t>
  </si>
  <si>
    <t>Infrastructures</t>
  </si>
  <si>
    <t>Ingénierie</t>
  </si>
  <si>
    <t>QUANTITE D'UNITES PAR MISSION</t>
  </si>
  <si>
    <t>Prix Unitaire
 (en €)</t>
  </si>
  <si>
    <t>Acquisition de matières, fournitures et services</t>
  </si>
  <si>
    <t>SOUS-TOTAL/</t>
  </si>
  <si>
    <t>SOUS TOTAL RS1/Mission (en €)</t>
  </si>
  <si>
    <t>SOUS-TOTAL RS1/ Mission (en J/H)</t>
  </si>
  <si>
    <r>
      <t xml:space="preserve">SOUS TOTAL RS1+RS2/ Mission (en €) </t>
    </r>
    <r>
      <rPr>
        <b/>
        <i/>
        <sz val="9"/>
        <color theme="1" tint="0.34998626667073579"/>
        <rFont val="Calibri"/>
        <family val="2"/>
        <scheme val="minor"/>
      </rPr>
      <t>(1)</t>
    </r>
  </si>
  <si>
    <r>
      <t xml:space="preserve">SOUS TOTAL RS1+RS2/ Rubrique de charges (en €) </t>
    </r>
    <r>
      <rPr>
        <b/>
        <i/>
        <sz val="9"/>
        <color theme="1" tint="0.34998626667073579"/>
        <rFont val="Calibri"/>
        <family val="2"/>
        <scheme val="minor"/>
      </rPr>
      <t>(1)</t>
    </r>
  </si>
  <si>
    <t>SOUS TOTAL CNV2/Mission (en €)</t>
  </si>
  <si>
    <t>SOUS-TOTAL CNV2/ Mission (en Nbre de dons)</t>
  </si>
  <si>
    <t>SOUS TOTAL RS1/ Rubrique de charges (en €)</t>
  </si>
  <si>
    <t>SOUS TOTAL RS2/ Rubrique de charges (en €)</t>
  </si>
  <si>
    <t>NOM DE L'AGENT</t>
  </si>
  <si>
    <t>ORGANISME</t>
  </si>
  <si>
    <t>Nbre de jours</t>
  </si>
  <si>
    <t>Date d'acquitt.t</t>
  </si>
  <si>
    <t>Commune
Départ</t>
  </si>
  <si>
    <t>Commune
Retour</t>
  </si>
  <si>
    <t>Pays de séjour</t>
  </si>
  <si>
    <t>Date début de mission</t>
  </si>
  <si>
    <t>Date fin de mission</t>
  </si>
  <si>
    <t>NOMBRE DE JOURS/HOMME rapporté</t>
  </si>
  <si>
    <r>
      <t xml:space="preserve">REPARTITION DES RESSOURCES </t>
    </r>
    <r>
      <rPr>
        <b/>
        <sz val="10"/>
        <color rgb="FFFF0000"/>
        <rFont val="Calibri"/>
        <family val="2"/>
        <scheme val="minor"/>
      </rPr>
      <t>PREVISIONNELLES</t>
    </r>
  </si>
  <si>
    <t>RUBRIQUE DE RESSOURCE</t>
  </si>
  <si>
    <t>QUANTITE D'UNITES rapportées</t>
  </si>
  <si>
    <r>
      <t xml:space="preserve">CHARGES VALORISEES </t>
    </r>
    <r>
      <rPr>
        <b/>
        <sz val="10"/>
        <color rgb="FFFF0000"/>
        <rFont val="Calibri"/>
        <family val="2"/>
        <scheme val="minor"/>
      </rPr>
      <t>PREVISIONNELLES</t>
    </r>
  </si>
  <si>
    <t>SOUS-TOTAL Pu</t>
  </si>
  <si>
    <t>SOUS-TOTAL Pr</t>
  </si>
  <si>
    <t>ACTIONS SOCIETALES ET/OU D'ACCOMPAGNEMENT</t>
  </si>
  <si>
    <t>Actions sociétales et/ou d'accompagnement</t>
  </si>
  <si>
    <t>Actions societ. et/ou d'accomp.</t>
  </si>
  <si>
    <t>Evaluation</t>
  </si>
  <si>
    <t>BAILLEURS PUBLICS</t>
  </si>
  <si>
    <t>Commentaires sur les écarts significatifs</t>
  </si>
  <si>
    <r>
      <t xml:space="preserve">Justificatif d'estimation prévisionnelle
</t>
    </r>
    <r>
      <rPr>
        <i/>
        <sz val="8"/>
        <color theme="1" tint="0.34998626667073579"/>
        <rFont val="Calibri"/>
        <family val="2"/>
        <scheme val="minor"/>
      </rPr>
      <t>(convention, lettre d'intention, notification de décision…)</t>
    </r>
  </si>
  <si>
    <t>Devise locale :</t>
  </si>
  <si>
    <t>Montant facturé</t>
  </si>
  <si>
    <t>SOUS-TOTAL RS1+RS2/ Mission (en J/H)</t>
  </si>
  <si>
    <t>SOUS-TOTAL RS1 (en J/H)</t>
  </si>
  <si>
    <t>SOUS TOTAL RS1 (en €)</t>
  </si>
  <si>
    <t>SOUS-TOTAL RS2 (en J/H)</t>
  </si>
  <si>
    <t>SOUS TOTAL RS2 (en €)</t>
  </si>
  <si>
    <t>SOUS-TOTAL RS1+RS2 (en J/H)</t>
  </si>
  <si>
    <r>
      <t xml:space="preserve">SOUS TOTAL RS1+RS2(en €) </t>
    </r>
    <r>
      <rPr>
        <b/>
        <i/>
        <sz val="9"/>
        <color theme="1" tint="0.34998626667073579"/>
        <rFont val="Calibri"/>
        <family val="2"/>
        <scheme val="minor"/>
      </rPr>
      <t>(1)</t>
    </r>
  </si>
  <si>
    <r>
      <t xml:space="preserve">SOUS TOTAL CNV1+CNV2 (en €) </t>
    </r>
    <r>
      <rPr>
        <b/>
        <i/>
        <sz val="9"/>
        <color theme="1" tint="0.34998626667073579"/>
        <rFont val="Calibri"/>
        <family val="2"/>
        <scheme val="minor"/>
      </rPr>
      <t>(1)</t>
    </r>
  </si>
  <si>
    <t>COLONNES RESERVEES AU BAILLEUR</t>
  </si>
  <si>
    <t>:</t>
  </si>
  <si>
    <t>-</t>
  </si>
  <si>
    <t>Frais de mission associés</t>
  </si>
  <si>
    <t>PORTAGE ET CHARGES TRANSVERSALES</t>
  </si>
  <si>
    <t>en contribution volontaire en nature</t>
  </si>
  <si>
    <t>Porteur de projet</t>
  </si>
  <si>
    <t>Française</t>
  </si>
  <si>
    <t>Locale</t>
  </si>
  <si>
    <t>Francaise</t>
  </si>
  <si>
    <t>Ch. Ind.</t>
  </si>
  <si>
    <r>
      <t xml:space="preserve">Actions de communication et de capitalisation
</t>
    </r>
    <r>
      <rPr>
        <i/>
        <sz val="8"/>
        <color theme="1"/>
        <rFont val="Calibri"/>
        <family val="2"/>
        <scheme val="minor"/>
      </rPr>
      <t>(Ex : création de supports…)</t>
    </r>
  </si>
  <si>
    <r>
      <t xml:space="preserve">Honoraires et frais de Formation
</t>
    </r>
    <r>
      <rPr>
        <i/>
        <sz val="8"/>
        <color theme="1"/>
        <rFont val="Calibri"/>
        <family val="2"/>
        <scheme val="minor"/>
      </rPr>
      <t>(Ex: formations à l'hygiène, maintenance, stages…)</t>
    </r>
  </si>
  <si>
    <r>
      <rPr>
        <b/>
        <sz val="8"/>
        <color theme="1"/>
        <rFont val="Calibri"/>
        <family val="2"/>
        <scheme val="minor"/>
      </rPr>
      <t xml:space="preserve">Honoraires et frais de Sensibilisation
</t>
    </r>
    <r>
      <rPr>
        <i/>
        <sz val="8"/>
        <color theme="1"/>
        <rFont val="Calibri"/>
        <family val="2"/>
        <scheme val="minor"/>
      </rPr>
      <t>(Ex: campagne sensibilisation, matériel pédagogique…)</t>
    </r>
  </si>
  <si>
    <r>
      <rPr>
        <b/>
        <sz val="8"/>
        <color theme="1"/>
        <rFont val="Calibri"/>
        <family val="2"/>
        <scheme val="minor"/>
      </rPr>
      <t>Hon. et frais d'Expertise/ Renforc. de capacités
(</t>
    </r>
    <r>
      <rPr>
        <i/>
        <sz val="8"/>
        <color theme="1"/>
        <rFont val="Calibri"/>
        <family val="2"/>
        <scheme val="minor"/>
      </rPr>
      <t>Ex : Etudes préalables/ Schémas/ Diagnostics/ Expertises, Animations, Interventions...)</t>
    </r>
  </si>
  <si>
    <t>Valeur forfaitaire J/H (en devise locale)</t>
  </si>
  <si>
    <t>Valeur forfaitaire J/H (en €)</t>
  </si>
  <si>
    <r>
      <t xml:space="preserve">TOTAL conventionné
Person. bénévole
(en €) </t>
    </r>
    <r>
      <rPr>
        <b/>
        <i/>
        <sz val="8"/>
        <color theme="1" tint="0.34998626667073579"/>
        <rFont val="Calibri"/>
        <family val="2"/>
        <scheme val="minor"/>
      </rPr>
      <t>(1)</t>
    </r>
  </si>
  <si>
    <r>
      <t xml:space="preserve">TOTAL conventionné
Dons en nature
(en €) </t>
    </r>
    <r>
      <rPr>
        <b/>
        <i/>
        <sz val="8"/>
        <color theme="1" tint="0.34998626667073579"/>
        <rFont val="Calibri"/>
        <family val="2"/>
        <scheme val="minor"/>
      </rPr>
      <t>(1)</t>
    </r>
  </si>
  <si>
    <t>TOTAL conventionné
Person. bénévole
(en €) (1)</t>
  </si>
  <si>
    <t>TOTAL rapporté
Person. bénévole
(en €) (1)</t>
  </si>
  <si>
    <t>TOTAL conventionné
Dons en nature
(en €) (1)</t>
  </si>
  <si>
    <t>TOTAL rapporté
Dons en nature
(en €) (1)</t>
  </si>
  <si>
    <r>
      <t xml:space="preserve">Personnel détaché
</t>
    </r>
    <r>
      <rPr>
        <b/>
        <i/>
        <sz val="8"/>
        <color theme="1"/>
        <rFont val="Calibri"/>
        <family val="2"/>
        <scheme val="minor"/>
      </rPr>
      <t>(F) &amp; (L)</t>
    </r>
    <r>
      <rPr>
        <b/>
        <sz val="8"/>
        <color theme="1"/>
        <rFont val="Calibri"/>
        <family val="2"/>
        <scheme val="minor"/>
      </rPr>
      <t xml:space="preserve">
(en €)</t>
    </r>
  </si>
  <si>
    <t>P1e</t>
  </si>
  <si>
    <t>Partenaire(s) de projet francais</t>
  </si>
  <si>
    <t>Contributeurs</t>
  </si>
  <si>
    <t>Rp</t>
  </si>
  <si>
    <t>Rp1</t>
  </si>
  <si>
    <t>Rp2</t>
  </si>
  <si>
    <t>Rp3</t>
  </si>
  <si>
    <t>Rp4</t>
  </si>
  <si>
    <t>Partenaire(s) de projet local(aux)</t>
  </si>
  <si>
    <t>TOTAL Pu+Pr+Rp</t>
  </si>
  <si>
    <t>RS2 : CO-MAÎTRE D'OUVR. LOCAL (BENEFICIAIRE) ou ses MANDATAIRE (OPERATEUR) ou PARTENAIRE(S)</t>
  </si>
  <si>
    <t>Co-Maître d'ouvrage local</t>
  </si>
  <si>
    <t>N° pièce</t>
  </si>
  <si>
    <t>Nature des charges</t>
  </si>
  <si>
    <t>Date de signature</t>
  </si>
  <si>
    <t>Commentaire</t>
  </si>
  <si>
    <t xml:space="preserve">(2) Réduit de 65% en cas de logement gratuit, de 17,5% en cas de repas gratuit du midi ou du soir et de 35% en cas des 2. </t>
  </si>
  <si>
    <t>Dépenses réalisées au titre des frais administratifs et de fonctionnement</t>
  </si>
  <si>
    <t>TOTAL DEPENSES</t>
  </si>
  <si>
    <t>Titulaire</t>
  </si>
  <si>
    <r>
      <t>BAILLEURS PUBLICS</t>
    </r>
    <r>
      <rPr>
        <b/>
        <sz val="9"/>
        <rFont val="Calibri"/>
        <family val="2"/>
        <scheme val="minor"/>
      </rPr>
      <t/>
    </r>
  </si>
  <si>
    <r>
      <t xml:space="preserve">REPARTITION DES DEPENSES </t>
    </r>
    <r>
      <rPr>
        <b/>
        <sz val="10"/>
        <color rgb="FFFF0000"/>
        <rFont val="Calibri"/>
        <family val="2"/>
        <scheme val="minor"/>
      </rPr>
      <t>PREVISIONNELLES</t>
    </r>
  </si>
  <si>
    <t>RUBRIQUE DE DEPENSES</t>
  </si>
  <si>
    <t>LIQUIDATION</t>
  </si>
  <si>
    <t>INSTRUCTION</t>
  </si>
  <si>
    <t>Contribution Volontaire en Nature</t>
  </si>
  <si>
    <r>
      <t xml:space="preserve">Dont valorisations
</t>
    </r>
    <r>
      <rPr>
        <b/>
        <i/>
        <sz val="8"/>
        <color theme="1" tint="0.34998626667073579"/>
        <rFont val="Calibri"/>
        <family val="2"/>
        <scheme val="minor"/>
      </rPr>
      <t>(inclues)</t>
    </r>
  </si>
  <si>
    <t>Français</t>
  </si>
  <si>
    <t>Local</t>
  </si>
  <si>
    <t>P5a</t>
  </si>
  <si>
    <t>P5b</t>
  </si>
  <si>
    <t>Personnel expatrié</t>
  </si>
  <si>
    <t>P1c</t>
  </si>
  <si>
    <t>Dépenses non prises en charge directement par le titulaire de l'aide</t>
  </si>
  <si>
    <t>Nature des dépenses</t>
  </si>
  <si>
    <t>E</t>
  </si>
  <si>
    <t>D</t>
  </si>
  <si>
    <r>
      <t xml:space="preserve">EVALUATION </t>
    </r>
    <r>
      <rPr>
        <i/>
        <sz val="8"/>
        <color theme="1"/>
        <rFont val="Calibri"/>
        <family val="2"/>
        <scheme val="minor"/>
      </rPr>
      <t>(post-opératoire)</t>
    </r>
  </si>
  <si>
    <t>INGENIERIE DE TRAVAUX</t>
  </si>
  <si>
    <t>T</t>
  </si>
  <si>
    <t>TOTAL I+T+A+P+E+D</t>
  </si>
  <si>
    <t>SOUS-TOTAL T</t>
  </si>
  <si>
    <t>T1</t>
  </si>
  <si>
    <t>T1.1</t>
  </si>
  <si>
    <t>T1.2</t>
  </si>
  <si>
    <t>T2</t>
  </si>
  <si>
    <t>T2.1</t>
  </si>
  <si>
    <t>T2.2</t>
  </si>
  <si>
    <t>T3</t>
  </si>
  <si>
    <t>T3.1</t>
  </si>
  <si>
    <t>T3.2</t>
  </si>
  <si>
    <r>
      <rPr>
        <b/>
        <sz val="8"/>
        <color theme="1"/>
        <rFont val="Calibri"/>
        <family val="2"/>
        <scheme val="minor"/>
      </rPr>
      <t>Honoraires d'ingénierie de travaux et de missions associés</t>
    </r>
    <r>
      <rPr>
        <sz val="8"/>
        <color theme="1"/>
        <rFont val="Calibri"/>
        <family val="2"/>
        <scheme val="minor"/>
      </rPr>
      <t xml:space="preserve">
</t>
    </r>
    <r>
      <rPr>
        <i/>
        <sz val="8"/>
        <color theme="1"/>
        <rFont val="Calibri"/>
        <family val="2"/>
        <scheme val="minor"/>
      </rPr>
      <t>(Ex : Etudes de réalisation/ connexes, Maîtrise d'oeuvre, Contrôle, …)</t>
    </r>
  </si>
  <si>
    <t>Cat.</t>
  </si>
  <si>
    <t xml:space="preserve">Description de la dépense </t>
  </si>
  <si>
    <t>Travaux</t>
  </si>
  <si>
    <t>Etude</t>
  </si>
  <si>
    <r>
      <rPr>
        <b/>
        <sz val="8"/>
        <color theme="1"/>
        <rFont val="Calibri"/>
        <family val="2"/>
        <scheme val="minor"/>
      </rPr>
      <t xml:space="preserve">Services extér. d'assistance à cond. du projet
</t>
    </r>
    <r>
      <rPr>
        <i/>
        <sz val="8"/>
        <color theme="1"/>
        <rFont val="Calibri"/>
        <family val="2"/>
        <scheme val="minor"/>
      </rPr>
      <t>(Ex: Maîtrise d'ouvrage déléguée, AMO, Interprétariat, Commissaire au compte…)</t>
    </r>
  </si>
  <si>
    <r>
      <t xml:space="preserve">Services extér. d'assistance à cond. du projet
</t>
    </r>
    <r>
      <rPr>
        <i/>
        <sz val="8"/>
        <color theme="1"/>
        <rFont val="Calibri"/>
        <family val="2"/>
        <scheme val="minor"/>
      </rPr>
      <t>(Ex: Maîtrise d'ouvrage déléguée, AMO, Interprétariat, Commissaires aux comptes…)</t>
    </r>
  </si>
  <si>
    <t>dont charges valorisées</t>
  </si>
  <si>
    <t>TOTAL
(en €)</t>
  </si>
  <si>
    <r>
      <t xml:space="preserve">TOTAL
conventionné
(en €)
</t>
    </r>
    <r>
      <rPr>
        <b/>
        <i/>
        <sz val="8"/>
        <color theme="1" tint="0.34998626667073579"/>
        <rFont val="Calibri"/>
        <family val="2"/>
        <scheme val="minor"/>
      </rPr>
      <t>(assiette retenue à l'instruction)</t>
    </r>
  </si>
  <si>
    <r>
      <t xml:space="preserve">TOTAL
réalisé
</t>
    </r>
    <r>
      <rPr>
        <b/>
        <i/>
        <sz val="8"/>
        <color theme="1" tint="0.34998626667073579"/>
        <rFont val="Calibri"/>
        <family val="2"/>
        <scheme val="minor"/>
      </rPr>
      <t>(assiette justifiée pour la liquidation)</t>
    </r>
  </si>
  <si>
    <t>dont en contribution volontaire en nature</t>
  </si>
  <si>
    <t>EAU</t>
  </si>
  <si>
    <t>DOMAINES CONNEXES</t>
  </si>
  <si>
    <t>TRAVAUX &amp; INFRASTRUCTURES</t>
  </si>
  <si>
    <t>P1</t>
  </si>
  <si>
    <t>P5</t>
  </si>
  <si>
    <t>Honoraires de conduite de projet</t>
  </si>
  <si>
    <t>DEPENSES</t>
  </si>
  <si>
    <t>RESSOURCES</t>
  </si>
  <si>
    <t>Nature</t>
  </si>
  <si>
    <t>Autres agences de l'eau</t>
  </si>
  <si>
    <t>SOUS-TOTAL RP</t>
  </si>
  <si>
    <t>PLAN DE FINANCEMENT PREVISIONNEL</t>
  </si>
  <si>
    <t>Numéraire</t>
  </si>
  <si>
    <t>Communication/ capitalisation</t>
  </si>
  <si>
    <t xml:space="preserve">Honoraires </t>
  </si>
  <si>
    <t>Services extérieurs d'assistance</t>
  </si>
  <si>
    <t>Poste</t>
  </si>
  <si>
    <t>Poste de dépense</t>
  </si>
  <si>
    <t>TOTAL = I+T+A+P+E+D</t>
  </si>
  <si>
    <t>Tt</t>
  </si>
  <si>
    <t>SOUS-TOTAL P</t>
  </si>
  <si>
    <t>SOUS-TOTAL I+T+A</t>
  </si>
  <si>
    <t>soit</t>
  </si>
  <si>
    <r>
      <t>DIVERS &amp; IMPREVUS</t>
    </r>
    <r>
      <rPr>
        <i/>
        <sz val="8"/>
        <color theme="1"/>
        <rFont val="Calibri"/>
        <family val="2"/>
        <scheme val="minor"/>
      </rPr>
      <t xml:space="preserve"> (inflation, variation taux de change…)                            </t>
    </r>
    <r>
      <rPr>
        <b/>
        <i/>
        <sz val="10"/>
        <color theme="9" tint="-0.249977111117893"/>
        <rFont val="Calibri"/>
        <family val="2"/>
        <scheme val="minor"/>
      </rPr>
      <t>=&gt; Plafond à 3% du Total Tt-D, soit :</t>
    </r>
  </si>
  <si>
    <r>
      <t xml:space="preserve">EVALUATION </t>
    </r>
    <r>
      <rPr>
        <i/>
        <sz val="8"/>
        <color theme="8" tint="-0.249977111117893"/>
        <rFont val="Calibri"/>
        <family val="2"/>
        <scheme val="minor"/>
      </rPr>
      <t>(post-opératoire)</t>
    </r>
  </si>
  <si>
    <r>
      <t xml:space="preserve">Formation </t>
    </r>
    <r>
      <rPr>
        <i/>
        <sz val="8"/>
        <color rgb="FF002060"/>
        <rFont val="Calibri"/>
        <family val="2"/>
        <scheme val="minor"/>
      </rPr>
      <t>(honoraires &amp; frais locaux)</t>
    </r>
  </si>
  <si>
    <r>
      <t xml:space="preserve">Expertise </t>
    </r>
    <r>
      <rPr>
        <i/>
        <sz val="8"/>
        <color rgb="FF002060"/>
        <rFont val="Calibri"/>
        <family val="2"/>
        <scheme val="minor"/>
      </rPr>
      <t>(honoraires &amp; frais locaux)</t>
    </r>
  </si>
  <si>
    <r>
      <rPr>
        <b/>
        <sz val="9"/>
        <color rgb="FF002060"/>
        <rFont val="Calibri"/>
        <family val="2"/>
        <scheme val="minor"/>
      </rPr>
      <t xml:space="preserve">SOUS-TOTAL P </t>
    </r>
    <r>
      <rPr>
        <b/>
        <i/>
        <sz val="9"/>
        <color theme="9" tint="-0.249977111117893"/>
        <rFont val="Calibri"/>
        <family val="2"/>
        <scheme val="minor"/>
      </rPr>
      <t>(plafonnées à 20%)</t>
    </r>
  </si>
  <si>
    <r>
      <t xml:space="preserve">DIVERS ET IMPREVUS </t>
    </r>
    <r>
      <rPr>
        <b/>
        <i/>
        <sz val="8"/>
        <color theme="9" tint="-0.249977111117893"/>
        <rFont val="Calibri"/>
        <family val="2"/>
        <scheme val="minor"/>
      </rPr>
      <t>(plafonnés à 5%)</t>
    </r>
  </si>
  <si>
    <r>
      <t xml:space="preserve">Sensibilisation </t>
    </r>
    <r>
      <rPr>
        <i/>
        <sz val="8"/>
        <color rgb="FF002060"/>
        <rFont val="Calibri"/>
        <family val="2"/>
        <scheme val="minor"/>
      </rPr>
      <t>(honoraires &amp; frais locaux)</t>
    </r>
  </si>
  <si>
    <t>NOM DU DEMANDEUR</t>
  </si>
  <si>
    <t>Version :</t>
  </si>
  <si>
    <t>mdp-AERMCI</t>
  </si>
  <si>
    <t>EN DEPENSES</t>
  </si>
  <si>
    <t xml:space="preserve">Date de la demande d'aide </t>
  </si>
  <si>
    <t>EN RECETTES</t>
  </si>
  <si>
    <t>DES VALORISATIONS</t>
  </si>
  <si>
    <t>VALORISATION DES CONTRIBUTIONS VOLONTAIRES EN NATURE</t>
  </si>
  <si>
    <t>des DEPENSES</t>
  </si>
  <si>
    <t>BUDGET PREVISIONNEL</t>
  </si>
  <si>
    <t>REPARTITION DES DEPENSES PREVISIONNELLES</t>
  </si>
  <si>
    <t>BUDGET EXECUTE</t>
  </si>
  <si>
    <t>ETAT PREVISIONNEL</t>
  </si>
  <si>
    <t>ETAT RECAPITULATIF</t>
  </si>
  <si>
    <t>REPARTITION DES RESSOURCES PREVISIONNELLES</t>
  </si>
  <si>
    <r>
      <rPr>
        <b/>
        <u/>
        <sz val="8"/>
        <color theme="0"/>
        <rFont val="Calibri"/>
        <family val="2"/>
        <scheme val="minor"/>
      </rPr>
      <t>Statut :</t>
    </r>
    <r>
      <rPr>
        <b/>
        <sz val="8"/>
        <color theme="0"/>
        <rFont val="Calibri"/>
        <family val="2"/>
        <scheme val="minor"/>
      </rPr>
      <t xml:space="preserve">
</t>
    </r>
    <r>
      <rPr>
        <sz val="8"/>
        <color theme="0"/>
        <rFont val="Calibri"/>
        <family val="2"/>
        <scheme val="minor"/>
      </rPr>
      <t>- Projetée
- Demandée
- Acquise</t>
    </r>
  </si>
  <si>
    <r>
      <t xml:space="preserve">Contribution Volontaire en Nature
(en €) </t>
    </r>
    <r>
      <rPr>
        <b/>
        <i/>
        <sz val="8"/>
        <color theme="1" tint="0.34998626667073579"/>
        <rFont val="Calibri"/>
        <family val="2"/>
        <scheme val="minor"/>
      </rPr>
      <t>(1)</t>
    </r>
  </si>
  <si>
    <r>
      <t xml:space="preserve">RS2 : CO-MAÎTRE D'OUVR. LOCAL </t>
    </r>
    <r>
      <rPr>
        <b/>
        <i/>
        <sz val="9"/>
        <color rgb="FF002060"/>
        <rFont val="Calibri"/>
        <family val="2"/>
        <scheme val="minor"/>
      </rPr>
      <t>(BENEFICIAIRE)</t>
    </r>
    <r>
      <rPr>
        <b/>
        <sz val="9"/>
        <color rgb="FF002060"/>
        <rFont val="Calibri"/>
        <family val="2"/>
        <scheme val="minor"/>
      </rPr>
      <t xml:space="preserve"> ou ses MANDATAIRE </t>
    </r>
    <r>
      <rPr>
        <b/>
        <i/>
        <sz val="9"/>
        <color rgb="FF002060"/>
        <rFont val="Calibri"/>
        <family val="2"/>
        <scheme val="minor"/>
      </rPr>
      <t>(OPERATEUR) ou PARTENAIRE(S)</t>
    </r>
  </si>
  <si>
    <t>Mission (en €)</t>
  </si>
  <si>
    <t>SOUS TOTAL RS1/ Rubrique de dépenses (en €)</t>
  </si>
  <si>
    <t>SOUS TOTAL RS2/ Rubrique de dépenses (en €)</t>
  </si>
  <si>
    <r>
      <t xml:space="preserve">SOUS TOTAL RS1+RS2/ Rubrique de dépenses (en €) </t>
    </r>
    <r>
      <rPr>
        <b/>
        <i/>
        <sz val="9"/>
        <color theme="1" tint="0.34998626667073579"/>
        <rFont val="Calibri"/>
        <family val="2"/>
        <scheme val="minor"/>
      </rPr>
      <t>(1)</t>
    </r>
  </si>
  <si>
    <t>TOTAL CVN = CVN1+CVN2</t>
  </si>
  <si>
    <t>SOUS-TOTAL CVN2/ Mission (en Nbre de dons)</t>
  </si>
  <si>
    <t>SOUS TOTAL CVN2/Mission (en €)</t>
  </si>
  <si>
    <t>SOUS TOTAL CVN2/ Rubrique de charges (en €)</t>
  </si>
  <si>
    <t>SOUS-TOTAL CVN1/ Mission (en J/H)</t>
  </si>
  <si>
    <t>SOUS TOTAL CVN1/Mission (en €)</t>
  </si>
  <si>
    <t>SOUS TOTAL CVN1/ Rubrique de charges (en €)</t>
  </si>
  <si>
    <t>SOUS TOTAL CVN1/ Rubriques de dépenses/recettes (en €)</t>
  </si>
  <si>
    <t>SOUS TOTAL CNV2/ Rubrique de dépenses/recettes (en €)</t>
  </si>
  <si>
    <t>Rubrique de dépenses/recettes (en €)</t>
  </si>
  <si>
    <t>CONTRIBUTION VOLONTAIRE EN NATURE</t>
  </si>
  <si>
    <t>SOUS-TOTAL CVN1 (en J/H)</t>
  </si>
  <si>
    <t>SOUS TOTAL CVN1 (en €)</t>
  </si>
  <si>
    <t>SOUS-TOTAL CVN2 (en Nbre de dons)</t>
  </si>
  <si>
    <t>SOUS TOTAL CVN2 (en €)</t>
  </si>
  <si>
    <t>REPARTITION DES DEPENSES EXECUTEES</t>
  </si>
  <si>
    <t>REPARTITION DES RESSOURCES EXECUTEES</t>
  </si>
  <si>
    <r>
      <t xml:space="preserve">Forfait </t>
    </r>
    <r>
      <rPr>
        <b/>
        <i/>
        <sz val="11"/>
        <color rgb="FFFFFFFF"/>
        <rFont val="Calibri"/>
        <family val="2"/>
        <scheme val="minor"/>
      </rPr>
      <t>(1)</t>
    </r>
  </si>
  <si>
    <r>
      <t xml:space="preserve">Taux
</t>
    </r>
    <r>
      <rPr>
        <b/>
        <i/>
        <sz val="11"/>
        <color rgb="FFFFFFFF"/>
        <rFont val="Calibri"/>
        <family val="2"/>
        <scheme val="minor"/>
      </rPr>
      <t>(2)</t>
    </r>
  </si>
  <si>
    <r>
      <t>REPORT DE L'ANNEXE 1C "</t>
    </r>
    <r>
      <rPr>
        <u/>
        <sz val="14"/>
        <color rgb="FF002060"/>
        <rFont val="Calibri"/>
        <family val="2"/>
        <scheme val="minor"/>
      </rPr>
      <t>ETAT RECAPITULATIF DES VALORISATIONS</t>
    </r>
    <r>
      <rPr>
        <b/>
        <u/>
        <sz val="14"/>
        <color rgb="FF002060"/>
        <rFont val="Calibri"/>
        <family val="2"/>
        <scheme val="minor"/>
      </rPr>
      <t>"</t>
    </r>
  </si>
  <si>
    <r>
      <t>REPORT DE L'ANNEXE 2 "</t>
    </r>
    <r>
      <rPr>
        <u/>
        <sz val="14"/>
        <color rgb="FF002060"/>
        <rFont val="Calibri"/>
        <family val="2"/>
        <scheme val="minor"/>
      </rPr>
      <t>CERTIFICAT ADMINISTRATIF DES DEPENSES PARTICULIERES</t>
    </r>
    <r>
      <rPr>
        <b/>
        <u/>
        <sz val="14"/>
        <color rgb="FF002060"/>
        <rFont val="Calibri"/>
        <family val="2"/>
        <scheme val="minor"/>
      </rPr>
      <t xml:space="preserve">" </t>
    </r>
    <r>
      <rPr>
        <i/>
        <u/>
        <sz val="14"/>
        <color theme="1"/>
        <rFont val="Calibri"/>
        <family val="2"/>
        <scheme val="minor"/>
      </rPr>
      <t>(à joindre impérativement au présent état récapitulatif)</t>
    </r>
  </si>
  <si>
    <t>En cohérence avec le budget prévisionnel</t>
  </si>
  <si>
    <t>(3) Date d’acceptation du devis / date du bon de commande / date de notification du marché</t>
  </si>
  <si>
    <r>
      <t>Date de validation</t>
    </r>
    <r>
      <rPr>
        <b/>
        <sz val="11"/>
        <color theme="0" tint="-0.249977111117893"/>
        <rFont val="Calibri"/>
        <family val="2"/>
        <scheme val="minor"/>
      </rPr>
      <t xml:space="preserve"> </t>
    </r>
    <r>
      <rPr>
        <b/>
        <i/>
        <sz val="11"/>
        <color theme="0" tint="-0.249977111117893"/>
        <rFont val="Calibri"/>
        <family val="2"/>
        <scheme val="minor"/>
      </rPr>
      <t>(3)</t>
    </r>
  </si>
  <si>
    <r>
      <t xml:space="preserve">Taux change pour 1 € </t>
    </r>
    <r>
      <rPr>
        <b/>
        <i/>
        <sz val="11"/>
        <color theme="0" tint="-0.249977111117893"/>
        <rFont val="Calibri"/>
        <family val="2"/>
        <scheme val="minor"/>
      </rPr>
      <t>(4)</t>
    </r>
  </si>
  <si>
    <t>(4) à date de l'acquittement</t>
  </si>
  <si>
    <t xml:space="preserve">Nom :  </t>
  </si>
  <si>
    <t xml:space="preserve">Qualité :  </t>
  </si>
  <si>
    <t xml:space="preserve">Date :  </t>
  </si>
  <si>
    <t>=&gt; Plafond à 20% du montant I+T+A, soit en € :</t>
  </si>
  <si>
    <t>Plafond à 3% du Total Tt-D</t>
  </si>
  <si>
    <r>
      <t xml:space="preserve">Contribution Volontaire en Nature (CVN)
(en €) </t>
    </r>
    <r>
      <rPr>
        <b/>
        <i/>
        <sz val="8"/>
        <color theme="0" tint="-0.249977111117893"/>
        <rFont val="Calibri"/>
        <family val="2"/>
        <scheme val="minor"/>
      </rPr>
      <t>(1)</t>
    </r>
  </si>
  <si>
    <t>Aide calculée sur une base :</t>
  </si>
  <si>
    <t>Dépenses françaises :</t>
  </si>
  <si>
    <t>Dépenses locales :</t>
  </si>
  <si>
    <r>
      <t xml:space="preserve">Volontaires en Nature
(en €) </t>
    </r>
    <r>
      <rPr>
        <b/>
        <i/>
        <sz val="8"/>
        <color theme="0" tint="-0.249977111117893"/>
        <rFont val="Calibri"/>
        <family val="2"/>
        <scheme val="minor"/>
      </rPr>
      <t>(1)</t>
    </r>
  </si>
  <si>
    <r>
      <t xml:space="preserve">Volontaires en Nature
(en €) </t>
    </r>
    <r>
      <rPr>
        <b/>
        <i/>
        <sz val="8"/>
        <color theme="1" tint="0.34998626667073579"/>
        <rFont val="Calibri"/>
        <family val="2"/>
        <scheme val="minor"/>
      </rPr>
      <t>(1)</t>
    </r>
  </si>
  <si>
    <t>Locaux</t>
  </si>
  <si>
    <t>Fr</t>
  </si>
  <si>
    <t>Loc</t>
  </si>
  <si>
    <t>Personnel du Porteur de projet</t>
  </si>
  <si>
    <t>Personnel du Co-Maître d'ouvrage</t>
  </si>
  <si>
    <t>Personnel Relai local</t>
  </si>
  <si>
    <t>Autre Personnel (opérateur, partenaire…)</t>
  </si>
  <si>
    <t>P1f</t>
  </si>
  <si>
    <t>Co-Maître d'Ouvrage local</t>
  </si>
  <si>
    <t>O</t>
  </si>
  <si>
    <t>Projetée</t>
  </si>
  <si>
    <t>N</t>
  </si>
  <si>
    <t>Demandée</t>
  </si>
  <si>
    <t>Acquise</t>
  </si>
  <si>
    <t>Binaire</t>
  </si>
  <si>
    <t>Statut Rec</t>
  </si>
  <si>
    <t>Nation</t>
  </si>
  <si>
    <r>
      <t xml:space="preserve">Le cas échéant, justificatif d'estimation prévisionnelle
</t>
    </r>
    <r>
      <rPr>
        <i/>
        <sz val="8"/>
        <color theme="0" tint="-0.249977111117893"/>
        <rFont val="Calibri"/>
        <family val="2"/>
        <scheme val="minor"/>
      </rPr>
      <t>(convention, lettre d'intention, notification de décision…)</t>
    </r>
  </si>
  <si>
    <t>Point  fort</t>
  </si>
  <si>
    <t>Point de vigilance</t>
  </si>
  <si>
    <t>Point satisfaisant</t>
  </si>
  <si>
    <t>🤫</t>
  </si>
  <si>
    <t>🙂</t>
  </si>
  <si>
    <t>🤔</t>
  </si>
  <si>
    <t>Efficience</t>
  </si>
  <si>
    <t>Efficacité et faisabilité</t>
  </si>
  <si>
    <t>Le projet est en adéquation avec le contexte institutionnel et la politique de l'eau locale</t>
  </si>
  <si>
    <t>Les justificatifs fournis attestant de la solidité du projet sont conformes et suffisamment étayés</t>
  </si>
  <si>
    <t>⚠ Cette fiche d'auto-évaluation ne génère aucune notation par les porteurs de projet. Son élaboration est animée par la volonté de guider le demandeur à porter toute son attention sur l'ensemble des dimensions affectant les conditions de réussite de son projet.</t>
  </si>
  <si>
    <t>(remplir avec 1 croix)</t>
  </si>
  <si>
    <t>Commentaire éventuel</t>
  </si>
  <si>
    <t xml:space="preserve">Date de la 
demande d'aide </t>
  </si>
  <si>
    <t>Qualité de renseignement et cohérence du dossier</t>
  </si>
  <si>
    <t>Le cadre logique et les termes de référence encadrant le projet sont clairement formulés, cohérents, structurés et judicieux</t>
  </si>
  <si>
    <r>
      <t xml:space="preserve">Le projet s'inscrit dans les priorités d'intervention des bailleurs
</t>
    </r>
    <r>
      <rPr>
        <i/>
        <sz val="10"/>
        <color theme="0" tint="-0.499984740745262"/>
        <rFont val="Calibri"/>
        <family val="2"/>
        <scheme val="minor"/>
      </rPr>
      <t>(approche globale, volets "eau potable" et "assainissement", lien "investissement/accompagnement sociétal", visée vers un service de l'eau…)</t>
    </r>
  </si>
  <si>
    <t>Pertinence</t>
  </si>
  <si>
    <t>Les rôles et responsabilités des différentes parties prenantes sont clairement définies</t>
  </si>
  <si>
    <t>Les éléments préparatoires de diagnostic, d'élaboration, de définition et de conception du projet ont été portés à un niveau suffisant</t>
  </si>
  <si>
    <t>Le projet s'appuie des engagements robustes des autres parties prenantes, notamment du relai et du co-maître d'ouvrage locaux</t>
  </si>
  <si>
    <t>Le projet dispose de relais locaux mobilisables, fiables et compétents</t>
  </si>
  <si>
    <t>Toutes les capacités et compétences techniques et financières nécessaires à la réalisation du projet sont réunies</t>
  </si>
  <si>
    <t>Le dossier de demande d'aide est complet, argumenté, raisonnablement détaillé et convaincant</t>
  </si>
  <si>
    <t>Stratégie et perspectives</t>
  </si>
  <si>
    <t>Le projet s'appuie sur un ancrage territorial confirmé et sur une bonne connaissance du contexte et des spécificités locales</t>
  </si>
  <si>
    <t>Impacts et effets</t>
  </si>
  <si>
    <t>Viabilité et durabilité</t>
  </si>
  <si>
    <r>
      <t xml:space="preserve">L'équipe projet constituée dispose de l'expérience et des compétences requises pour conduire le projet
</t>
    </r>
    <r>
      <rPr>
        <i/>
        <sz val="10"/>
        <color theme="1" tint="0.499984740745262"/>
        <rFont val="Calibri"/>
        <family val="2"/>
        <scheme val="minor"/>
      </rPr>
      <t>(techniquement, financièrement, administrativement)</t>
    </r>
  </si>
  <si>
    <r>
      <t xml:space="preserve">Le projet contribue au développement local au-delà des services essentiels liés à l'eau
</t>
    </r>
    <r>
      <rPr>
        <i/>
        <sz val="10"/>
        <color theme="1" tint="0.499984740745262"/>
        <rFont val="Calibri"/>
        <family val="2"/>
        <scheme val="minor"/>
      </rPr>
      <t>(amélioration de la santé, développement économique…)</t>
    </r>
  </si>
  <si>
    <r>
      <t xml:space="preserve">Le projet contribue à renforcer la citoyenneté des habitants, à faire émerger une société civile participative et à améliorer les conditions de vie des populations vulnérables </t>
    </r>
    <r>
      <rPr>
        <i/>
        <sz val="10"/>
        <color theme="1" tint="0.499984740745262"/>
        <rFont val="Calibri"/>
        <family val="2"/>
        <scheme val="minor"/>
      </rPr>
      <t>(femmes, enfants, minorités…)</t>
    </r>
  </si>
  <si>
    <t xml:space="preserve">Les risques et points de vigilances sont identifiés et pris en compte dans la définition et le pilotage du projet </t>
  </si>
  <si>
    <t>Le projet répond aux besoins réels de la population locale, recueille son adhésion et sa mobilisation</t>
  </si>
  <si>
    <t>Le service issu du projet s'appuie sur un dispositif de recouvrement des paiements constitué et sur une utilisation des fonds sécurisée</t>
  </si>
  <si>
    <t>Le niveau de sensibilisation et de formation prévu par le projet permet l'appropriation du service et l'adoption pérenne de bonnes pratiques par les usagers</t>
  </si>
  <si>
    <t>Le projet contribue au renforcement de liens de coopération entre le territoire local et un territoire français</t>
  </si>
  <si>
    <t>Le service issu du projet repose sur un équilibre financier couvert par des prévisions réalistes et une tarification compatible avec le consentement à payer des usagers</t>
  </si>
  <si>
    <t>FICHE D'AUTO-EVALUATION DU PROJET</t>
  </si>
  <si>
    <t>Le dispositif de suivi-évaluation et de mesure de l'atteinte des objectifs et des effets du projet est documenté et approprié</t>
  </si>
  <si>
    <t>Les méthodes de rapportage et de bilan d'exécution du projet sont adaptées aux exigences des bailleurs et des parties prenantes</t>
  </si>
  <si>
    <t>Les outils de comptabilité et de gestion financière du projet garantissent la maîtrise et la traçabilité des dépenses</t>
  </si>
  <si>
    <r>
      <t xml:space="preserve">Le projet dispose de moyens de contrôle, de suivi et de maîtrise adéquats pour assurer la bonne exécution du programme
</t>
    </r>
    <r>
      <rPr>
        <i/>
        <sz val="10"/>
        <color theme="1" tint="0.499984740745262"/>
        <rFont val="Calibri"/>
        <family val="2"/>
        <scheme val="minor"/>
      </rPr>
      <t>(respect des prévisions, conformité des réalisations, agilité face aux aléas…)</t>
    </r>
  </si>
  <si>
    <r>
      <t xml:space="preserve">Les solutions et réponses aux besoins locaux sont adaptées et réalistes
</t>
    </r>
    <r>
      <rPr>
        <b/>
        <i/>
        <sz val="10"/>
        <color theme="1" tint="0.499984740745262"/>
        <rFont val="Calibri"/>
        <family val="2"/>
        <scheme val="minor"/>
      </rPr>
      <t>(types d'infrastructures, niveau(x) de service(s) attendu(s), méthodes d'accompagnement...)</t>
    </r>
  </si>
  <si>
    <t>Le budget alloué au projet est maîtrisé, consolidé et repose sur des prévisions de dépenses et de co-financement fiabilisées</t>
  </si>
  <si>
    <t>Le projet identifie et répond aux besoins en formation et en renforcement de compétences pour professionnaliser et autonomiser les gestionnaires, techniciens et personnels en charge du service</t>
  </si>
  <si>
    <t>Le projet aboutit à la mise en place d'un service performant, transparent et équitable pour tous</t>
  </si>
  <si>
    <t>Le projet institue l'organisation d'une structure de gestion et d'un service d'exploitation fonctionnels et opérationnels</t>
  </si>
  <si>
    <t>Le projet identifie les prestataires compétents à la maintenance et à l'entretien des infrastructures réalisées</t>
  </si>
  <si>
    <t>La conception du service mis en place par le projet tient compte des coutumes sociales, culturelles et religieuses locales</t>
  </si>
  <si>
    <t>Le projet prend en compte l'ensemble des usages de l'eau et n'altère ni la qualité ni la disponibilité des ressources en eau</t>
  </si>
  <si>
    <t>Le projet constitue une opération exemplaire et reproductible, en capacité d'inspirer d'autres projets et/ou la politique de l'eau locale</t>
  </si>
  <si>
    <t>Plafond à 20% I+T+A conventionné</t>
  </si>
  <si>
    <t>PLAN DE FINANCEMENT EXECUTE</t>
  </si>
  <si>
    <t>TOTAL (en €)</t>
  </si>
  <si>
    <t>Exécuté</t>
  </si>
  <si>
    <t>Prévu</t>
  </si>
  <si>
    <t>Valorisation</t>
  </si>
  <si>
    <t>(Raison sociale de l'Entreprise/du Prestataire etc...)</t>
  </si>
  <si>
    <t>CVN2 : DONS EN NATURE</t>
  </si>
  <si>
    <r>
      <t xml:space="preserve">Taux change pour 1 € </t>
    </r>
    <r>
      <rPr>
        <b/>
        <i/>
        <sz val="10"/>
        <color theme="0" tint="-0.249977111117893"/>
        <rFont val="Calibri"/>
        <family val="2"/>
        <scheme val="minor"/>
      </rPr>
      <t>(à date de la demande)</t>
    </r>
  </si>
  <si>
    <r>
      <t xml:space="preserve">Taux change pour 1 € </t>
    </r>
    <r>
      <rPr>
        <b/>
        <i/>
        <sz val="10"/>
        <color theme="0" tint="-0.249977111117893"/>
        <rFont val="Calibri"/>
        <family val="2"/>
        <scheme val="minor"/>
      </rPr>
      <t>(en moyenne sur la durée du projet)</t>
    </r>
  </si>
  <si>
    <t>Unité de compte
(ml, m2, m3…)</t>
  </si>
  <si>
    <t>Taux RP Loc</t>
  </si>
  <si>
    <t>Fr (hors CVN)</t>
  </si>
  <si>
    <t>Loc :</t>
  </si>
  <si>
    <t>Taux RP Fr (hors CVN)</t>
  </si>
  <si>
    <t>+</t>
  </si>
  <si>
    <r>
      <t xml:space="preserve">Coef. de convers. du </t>
    </r>
    <r>
      <rPr>
        <b/>
        <sz val="9"/>
        <color rgb="FFFF0000"/>
        <rFont val="Calibri"/>
        <family val="2"/>
        <scheme val="minor"/>
      </rPr>
      <t>taux d'aide</t>
    </r>
    <r>
      <rPr>
        <b/>
        <sz val="9"/>
        <color theme="1"/>
        <rFont val="Calibri"/>
        <family val="2"/>
        <scheme val="minor"/>
      </rPr>
      <t xml:space="preserve"> cofin. :</t>
    </r>
  </si>
  <si>
    <r>
      <t xml:space="preserve">Coef. de convers. de </t>
    </r>
    <r>
      <rPr>
        <b/>
        <sz val="9"/>
        <color rgb="FFFF0000"/>
        <rFont val="Calibri"/>
        <family val="2"/>
        <scheme val="minor"/>
      </rPr>
      <t>l'aide</t>
    </r>
    <r>
      <rPr>
        <b/>
        <sz val="9"/>
        <color theme="1"/>
        <rFont val="Calibri"/>
        <family val="2"/>
        <scheme val="minor"/>
      </rPr>
      <t xml:space="preserve"> cofin.:</t>
    </r>
  </si>
  <si>
    <t>Référ. pièce</t>
  </si>
  <si>
    <t>Annexe 1C</t>
  </si>
  <si>
    <t>Annexe 2</t>
  </si>
  <si>
    <t>Fourniture</t>
  </si>
  <si>
    <t>Honoraires</t>
  </si>
  <si>
    <t>NaturDep</t>
  </si>
  <si>
    <t>FraisMission</t>
  </si>
  <si>
    <t>Repas</t>
  </si>
  <si>
    <t>Logement</t>
  </si>
  <si>
    <t>Transport</t>
  </si>
  <si>
    <t>Service</t>
  </si>
  <si>
    <t>Nature :</t>
  </si>
  <si>
    <t>TOTAL Valorisations</t>
  </si>
  <si>
    <t>Frais adm., fonction., divers et imprévus</t>
  </si>
  <si>
    <t>Investissement Immobilier</t>
  </si>
  <si>
    <r>
      <rPr>
        <b/>
        <sz val="8"/>
        <color theme="1"/>
        <rFont val="Calibri"/>
        <family val="2"/>
        <scheme val="minor"/>
      </rPr>
      <t>Investissement Immobilier</t>
    </r>
    <r>
      <rPr>
        <sz val="8"/>
        <color theme="1"/>
        <rFont val="Calibri"/>
        <family val="2"/>
        <scheme val="minor"/>
      </rPr>
      <t xml:space="preserve">
</t>
    </r>
    <r>
      <rPr>
        <i/>
        <sz val="8"/>
        <color theme="1"/>
        <rFont val="Calibri"/>
        <family val="2"/>
        <scheme val="minor"/>
      </rPr>
      <t>(Ex: construction, terrains et infrastructures - forage, terrass.t, réseaux... -)</t>
    </r>
  </si>
  <si>
    <r>
      <rPr>
        <b/>
        <sz val="8"/>
        <color theme="1"/>
        <rFont val="Calibri"/>
        <family val="2"/>
        <scheme val="minor"/>
      </rPr>
      <t>Investissement Immobilier</t>
    </r>
    <r>
      <rPr>
        <sz val="8"/>
        <color theme="1"/>
        <rFont val="Calibri"/>
        <family val="2"/>
        <scheme val="minor"/>
      </rPr>
      <t xml:space="preserve">
</t>
    </r>
    <r>
      <rPr>
        <i/>
        <sz val="8"/>
        <color theme="1"/>
        <rFont val="Calibri"/>
        <family val="2"/>
        <scheme val="minor"/>
      </rPr>
      <t>(Ex: construction, terrains et infrastructures - blocs sanitaires, latrines, réseaux... -)</t>
    </r>
  </si>
  <si>
    <r>
      <rPr>
        <b/>
        <sz val="8"/>
        <color theme="1"/>
        <rFont val="Calibri"/>
        <family val="2"/>
        <scheme val="minor"/>
      </rPr>
      <t>Investissement Immobilier</t>
    </r>
    <r>
      <rPr>
        <sz val="8"/>
        <color theme="1"/>
        <rFont val="Calibri"/>
        <family val="2"/>
        <scheme val="minor"/>
      </rPr>
      <t xml:space="preserve">
</t>
    </r>
    <r>
      <rPr>
        <i/>
        <sz val="8"/>
        <color theme="1"/>
        <rFont val="Calibri"/>
        <family val="2"/>
        <scheme val="minor"/>
      </rPr>
      <t>(Ex: construction, terrains et infrastructures - aménagements "naturels", plantations... -)</t>
    </r>
  </si>
  <si>
    <t>Rpf</t>
  </si>
  <si>
    <t>Rpl</t>
  </si>
  <si>
    <t>Rpf1</t>
  </si>
  <si>
    <t>Rpf2</t>
  </si>
  <si>
    <t>Rpl1</t>
  </si>
  <si>
    <t>Rpl2</t>
  </si>
  <si>
    <t>SOUS-TOTAL Rpf</t>
  </si>
  <si>
    <t>SOUS-TOTAL Rpl</t>
  </si>
  <si>
    <r>
      <t>RESSOURCES PROPRES LOCALES</t>
    </r>
    <r>
      <rPr>
        <b/>
        <i/>
        <sz val="10"/>
        <color theme="9" tint="-0.249977111117893"/>
        <rFont val="Calibri"/>
        <family val="2"/>
        <scheme val="minor"/>
      </rPr>
      <t xml:space="preserve"> </t>
    </r>
    <r>
      <rPr>
        <b/>
        <i/>
        <sz val="9"/>
        <color theme="9" tint="-0.249977111117893"/>
        <rFont val="Calibri"/>
        <family val="2"/>
        <scheme val="minor"/>
      </rPr>
      <t>=&gt;  Seuil (CVN comprises) de 5% minimum du total Tt,</t>
    </r>
  </si>
  <si>
    <t>Taux Rp</t>
  </si>
  <si>
    <t>Taux Rpf (hors CVN)</t>
  </si>
  <si>
    <t>Taux Rpl</t>
  </si>
  <si>
    <r>
      <t>CHARGES VALORISEES PREVISIONNELLES</t>
    </r>
    <r>
      <rPr>
        <i/>
        <sz val="10"/>
        <color theme="0"/>
        <rFont val="Calibri"/>
        <family val="2"/>
        <scheme val="minor"/>
      </rPr>
      <t xml:space="preserve"> (nota : lignes supplémentaire affichables)</t>
    </r>
  </si>
  <si>
    <r>
      <t xml:space="preserve">CHARGES VALORISEES PREVISIONNELLES </t>
    </r>
    <r>
      <rPr>
        <i/>
        <sz val="10"/>
        <color rgb="FFFFFFFF"/>
        <rFont val="Calibri"/>
        <family val="2"/>
        <scheme val="minor"/>
      </rPr>
      <t>(nota : lignes supplémentaire affichables)</t>
    </r>
  </si>
  <si>
    <r>
      <t>CHARGES VALORISEES PREVISIONNELLES (</t>
    </r>
    <r>
      <rPr>
        <i/>
        <sz val="10"/>
        <color theme="0"/>
        <rFont val="Calibri"/>
        <family val="2"/>
        <scheme val="minor"/>
      </rPr>
      <t>nota : lignes supplémentaire affichables)</t>
    </r>
  </si>
  <si>
    <r>
      <t xml:space="preserve">CHARGES VALORISEES PREVISIONNELLES </t>
    </r>
    <r>
      <rPr>
        <i/>
        <sz val="10"/>
        <color theme="0"/>
        <rFont val="Calibri"/>
        <family val="2"/>
        <scheme val="minor"/>
      </rPr>
      <t>(nota : lignes supplémentaire affichables)</t>
    </r>
  </si>
  <si>
    <r>
      <t xml:space="preserve">CHARGES VALORISEES EXECUTEES </t>
    </r>
    <r>
      <rPr>
        <i/>
        <sz val="10"/>
        <color theme="0"/>
        <rFont val="Calibri"/>
        <family val="2"/>
        <scheme val="minor"/>
      </rPr>
      <t>(nota : lignes supplémentaire affichables)</t>
    </r>
  </si>
  <si>
    <r>
      <t xml:space="preserve">CHARGES VALORISEES EXECUTEES </t>
    </r>
    <r>
      <rPr>
        <i/>
        <sz val="10"/>
        <color rgb="FFFFFFFF"/>
        <rFont val="Calibri"/>
        <family val="2"/>
        <scheme val="minor"/>
      </rPr>
      <t>(nota : lignes supplémentaire affichables)</t>
    </r>
  </si>
  <si>
    <t>DIVERS ET IMPREVUS</t>
  </si>
  <si>
    <t>françaises</t>
  </si>
  <si>
    <t>locales</t>
  </si>
  <si>
    <t>Frais administratif et de fonctionnement</t>
  </si>
  <si>
    <r>
      <t xml:space="preserve">PLAN DE FINANCEMENT PREVISIONNEL </t>
    </r>
    <r>
      <rPr>
        <b/>
        <sz val="16"/>
        <color rgb="FFFF0000"/>
        <rFont val="Calibri"/>
        <family val="2"/>
        <scheme val="minor"/>
      </rPr>
      <t>CONVENTIONNE AERM</t>
    </r>
  </si>
  <si>
    <t>Listes déroulantes</t>
  </si>
  <si>
    <t>Conventionné</t>
  </si>
  <si>
    <t>(1) Dans la limite du barème d'indemnité journalière de mission temporaire à l'étranger prévu par l'arrêté du 3 juillet 2016</t>
  </si>
  <si>
    <r>
      <t xml:space="preserve">Co-Maître d'ouvrage local </t>
    </r>
    <r>
      <rPr>
        <b/>
        <i/>
        <sz val="8"/>
        <color theme="9" tint="-0.249977111117893"/>
        <rFont val="Calibri"/>
        <family val="2"/>
        <scheme val="minor"/>
      </rPr>
      <t>(5% minimum)</t>
    </r>
  </si>
  <si>
    <r>
      <t xml:space="preserve">Porteur du projet </t>
    </r>
    <r>
      <rPr>
        <b/>
        <i/>
        <sz val="8"/>
        <color theme="9" tint="-0.249977111117893"/>
        <rFont val="Calibri"/>
        <family val="2"/>
        <scheme val="minor"/>
      </rPr>
      <t>(10% minimum si collectivité)</t>
    </r>
  </si>
  <si>
    <t>RESSOURCES PROPRES</t>
  </si>
  <si>
    <r>
      <t xml:space="preserve">Frais administratif et de fonctionnement </t>
    </r>
    <r>
      <rPr>
        <b/>
        <i/>
        <sz val="8"/>
        <color theme="9" tint="-0.249977111117893"/>
        <rFont val="Calibri"/>
        <family val="2"/>
        <scheme val="minor"/>
      </rPr>
      <t>(plafonnés à 10%)</t>
    </r>
  </si>
  <si>
    <r>
      <t xml:space="preserve">Partenaire(s) de projet francais </t>
    </r>
    <r>
      <rPr>
        <i/>
        <sz val="8"/>
        <color theme="9" tint="-0.249977111117893"/>
        <rFont val="Calibri"/>
        <family val="2"/>
        <scheme val="minor"/>
      </rPr>
      <t>(cf. 10% ci-dessus)</t>
    </r>
  </si>
  <si>
    <t>Les ratios entre les moyens et coûts déployés et les bénéfices attendus sont mesurés et appropriés</t>
  </si>
  <si>
    <t>BUDGET PREVISIONNEL EN DEPENSES (coûts détaillés indicatifs)</t>
  </si>
  <si>
    <t>BUDGET PREVISIONNEL EN RESSOURCES (coûts détaillés indicatifs)</t>
  </si>
  <si>
    <t>dont ressources valorisées</t>
  </si>
  <si>
    <t>Intensité de l'aide AERM</t>
  </si>
  <si>
    <t>Avec une participation locale de :</t>
  </si>
  <si>
    <t>réparties comme suit</t>
  </si>
  <si>
    <r>
      <t xml:space="preserve">Justificatif(s) founi(s) en Annexe 5
</t>
    </r>
    <r>
      <rPr>
        <i/>
        <sz val="8"/>
        <color theme="0" tint="-0.249977111117893"/>
        <rFont val="Calibri"/>
        <family val="2"/>
        <scheme val="minor"/>
      </rPr>
      <t>(Mémoire technique, Devis, Offre de marché…)</t>
    </r>
    <r>
      <rPr>
        <i/>
        <sz val="8"/>
        <color theme="0"/>
        <rFont val="Calibri"/>
        <family val="2"/>
        <scheme val="minor"/>
      </rPr>
      <t xml:space="preserve">
</t>
    </r>
    <r>
      <rPr>
        <b/>
        <u/>
        <sz val="8"/>
        <color theme="0"/>
        <rFont val="Calibri"/>
        <family val="2"/>
        <scheme val="minor"/>
      </rPr>
      <t>A défaut :</t>
    </r>
    <r>
      <rPr>
        <i/>
        <sz val="8"/>
        <color theme="0"/>
        <rFont val="Calibri"/>
        <family val="2"/>
        <scheme val="minor"/>
      </rPr>
      <t xml:space="preserve"> inscrire la formule de calcul ou préciser la valeur référence utilisée</t>
    </r>
  </si>
  <si>
    <r>
      <t xml:space="preserve">Justificatif(s) founi(s) en Annexe 5
</t>
    </r>
    <r>
      <rPr>
        <i/>
        <sz val="8"/>
        <color theme="1" tint="0.34998626667073579"/>
        <rFont val="Calibri"/>
        <family val="2"/>
        <scheme val="minor"/>
      </rPr>
      <t xml:space="preserve">(Mémoire technique, Devis, Offre de marché…)
</t>
    </r>
    <r>
      <rPr>
        <b/>
        <u/>
        <sz val="8"/>
        <color theme="1" tint="0.34998626667073579"/>
        <rFont val="Calibri"/>
        <family val="2"/>
        <scheme val="minor"/>
      </rPr>
      <t>A défaut :</t>
    </r>
    <r>
      <rPr>
        <i/>
        <sz val="8"/>
        <color theme="1" tint="0.34998626667073579"/>
        <rFont val="Calibri"/>
        <family val="2"/>
        <scheme val="minor"/>
      </rPr>
      <t xml:space="preserve"> inscrire la formule de calcul ou préciser la valeur référence utilisée</t>
    </r>
  </si>
  <si>
    <t>Acquisition de matières et fournitures</t>
  </si>
  <si>
    <t>Services</t>
  </si>
  <si>
    <r>
      <rPr>
        <b/>
        <sz val="8"/>
        <color theme="1"/>
        <rFont val="Calibri"/>
        <family val="2"/>
        <scheme val="minor"/>
      </rPr>
      <t>Achats de matériels, fournitures et services</t>
    </r>
    <r>
      <rPr>
        <sz val="8"/>
        <color theme="1"/>
        <rFont val="Calibri"/>
        <family val="2"/>
        <scheme val="minor"/>
      </rPr>
      <t xml:space="preserve">
</t>
    </r>
    <r>
      <rPr>
        <i/>
        <sz val="8"/>
        <color theme="1"/>
        <rFont val="Calibri"/>
        <family val="2"/>
        <scheme val="minor"/>
      </rPr>
      <t>(Ex: équip.t. tech. et véhicules ; consom., services - main-d'œuvre, locat., assur., sécurité…- )</t>
    </r>
  </si>
  <si>
    <r>
      <t xml:space="preserve">Les montants des CVN doivent être EQUILIBRES en DEPENSES et en RECETTES &amp; les </t>
    </r>
    <r>
      <rPr>
        <u/>
        <sz val="8"/>
        <color rgb="FFFF0000"/>
        <rFont val="Calibri"/>
        <family val="2"/>
        <scheme val="minor"/>
      </rPr>
      <t>CVN françaises</t>
    </r>
    <r>
      <rPr>
        <sz val="8"/>
        <color rgb="FFFF0000"/>
        <rFont val="Calibri"/>
        <family val="2"/>
        <scheme val="minor"/>
      </rPr>
      <t xml:space="preserve"> retenues sont </t>
    </r>
    <r>
      <rPr>
        <u/>
        <sz val="8"/>
        <color rgb="FFFF0000"/>
        <rFont val="Calibri"/>
        <family val="2"/>
        <scheme val="minor"/>
      </rPr>
      <t xml:space="preserve">hors bénévolat  </t>
    </r>
  </si>
  <si>
    <r>
      <rPr>
        <i/>
        <sz val="8"/>
        <color theme="1" tint="0.34998626667073579"/>
        <rFont val="Calibri"/>
        <family val="2"/>
        <scheme val="minor"/>
      </rPr>
      <t>(1)</t>
    </r>
    <r>
      <rPr>
        <sz val="8"/>
        <color rgb="FFFF0000"/>
        <rFont val="Calibri"/>
        <family val="2"/>
        <scheme val="minor"/>
      </rPr>
      <t xml:space="preserve"> Les montants des CVN doivent être EQUILIBRES en DEPENSES et en RECETTES &amp; les </t>
    </r>
    <r>
      <rPr>
        <u/>
        <sz val="8"/>
        <color rgb="FFFF0000"/>
        <rFont val="Calibri"/>
        <family val="2"/>
        <scheme val="minor"/>
      </rPr>
      <t>CVN françaises</t>
    </r>
    <r>
      <rPr>
        <sz val="8"/>
        <color rgb="FFFF0000"/>
        <rFont val="Calibri"/>
        <family val="2"/>
        <scheme val="minor"/>
      </rPr>
      <t xml:space="preserve"> retenues sont </t>
    </r>
    <r>
      <rPr>
        <u/>
        <sz val="8"/>
        <color rgb="FFFF0000"/>
        <rFont val="Calibri"/>
        <family val="2"/>
        <scheme val="minor"/>
      </rPr>
      <t xml:space="preserve">hors bénévolat  </t>
    </r>
  </si>
  <si>
    <t>CVN1 : PERSONNEL BENEVOLE LOCAL</t>
  </si>
  <si>
    <t>Expatrié (O/N)</t>
  </si>
  <si>
    <t>Expatrié</t>
  </si>
  <si>
    <t>Invest.t Immobilier</t>
  </si>
  <si>
    <t>Acq.matières, fourn. &amp; services</t>
  </si>
  <si>
    <t>Commun.</t>
  </si>
  <si>
    <t>Frais adm. &amp; div.</t>
  </si>
  <si>
    <t>Acq. matières et fournitures</t>
  </si>
  <si>
    <t xml:space="preserve">Frais adm. &amp; divers
</t>
  </si>
  <si>
    <t>(1)</t>
  </si>
  <si>
    <r>
      <rPr>
        <i/>
        <sz val="8"/>
        <color theme="1" tint="0.34998626667073579"/>
        <rFont val="Calibri"/>
        <family val="2"/>
        <scheme val="minor"/>
      </rPr>
      <t>(1)</t>
    </r>
    <r>
      <rPr>
        <sz val="8"/>
        <color rgb="FFFF0000"/>
        <rFont val="Calibri"/>
        <family val="2"/>
        <scheme val="minor"/>
      </rPr>
      <t xml:space="preserve"> Les montants des CVN doivent être EQUILIBRES en DEPENSES et en RECETTES &amp; les </t>
    </r>
    <r>
      <rPr>
        <u/>
        <sz val="8"/>
        <color rgb="FFFF0000"/>
        <rFont val="Calibri"/>
        <family val="2"/>
        <scheme val="minor"/>
      </rPr>
      <t>CVN françaises</t>
    </r>
    <r>
      <rPr>
        <sz val="8"/>
        <color rgb="FFFF0000"/>
        <rFont val="Calibri"/>
        <family val="2"/>
        <scheme val="minor"/>
      </rPr>
      <t xml:space="preserve"> retenues sont </t>
    </r>
    <r>
      <rPr>
        <u/>
        <sz val="8"/>
        <color rgb="FFFF0000"/>
        <rFont val="Calibri"/>
        <family val="2"/>
        <scheme val="minor"/>
      </rPr>
      <t>hors bénévolat</t>
    </r>
  </si>
  <si>
    <r>
      <t xml:space="preserve">N°Justificatif/Annexe dans l'Etat récapit. des dép.
</t>
    </r>
    <r>
      <rPr>
        <b/>
        <i/>
        <sz val="8"/>
        <color theme="0" tint="-0.499984740745262"/>
        <rFont val="Calibri"/>
        <family val="2"/>
        <scheme val="minor"/>
      </rPr>
      <t>(à inclure dans le nomage des fichiers numériques)</t>
    </r>
  </si>
  <si>
    <r>
      <t xml:space="preserve">Contribution Volontaire en Nature
(en €) </t>
    </r>
    <r>
      <rPr>
        <i/>
        <sz val="8"/>
        <color theme="0" tint="-0.499984740745262"/>
        <rFont val="Calibri"/>
        <family val="2"/>
        <scheme val="minor"/>
      </rPr>
      <t>(1)</t>
    </r>
  </si>
  <si>
    <r>
      <t xml:space="preserve">Volontaires en Nature
(en €) </t>
    </r>
    <r>
      <rPr>
        <b/>
        <i/>
        <sz val="8"/>
        <color theme="0" tint="-0.499984740745262"/>
        <rFont val="Calibri"/>
        <family val="2"/>
        <scheme val="minor"/>
      </rPr>
      <t>(1)</t>
    </r>
  </si>
  <si>
    <r>
      <t xml:space="preserve">Les montants des CVN doivent être EQUILIBRES en DEPENSES et en RECETTES &amp; les </t>
    </r>
    <r>
      <rPr>
        <u/>
        <sz val="8"/>
        <color rgb="FFFF0000"/>
        <rFont val="Calibri"/>
        <family val="2"/>
        <scheme val="minor"/>
      </rPr>
      <t>CVN françaises</t>
    </r>
    <r>
      <rPr>
        <sz val="8"/>
        <color rgb="FFFF0000"/>
        <rFont val="Calibri"/>
        <family val="2"/>
        <scheme val="minor"/>
      </rPr>
      <t xml:space="preserve"> retenues sont </t>
    </r>
    <r>
      <rPr>
        <u/>
        <sz val="8"/>
        <color rgb="FFFF0000"/>
        <rFont val="Calibri"/>
        <family val="2"/>
        <scheme val="minor"/>
      </rPr>
      <t>hors bénévolat</t>
    </r>
  </si>
  <si>
    <t>Rhin-Meuse
(taux sans décimal)</t>
  </si>
  <si>
    <t>Contributions valorisées</t>
  </si>
  <si>
    <t>Dépenses sous forme de valorisations</t>
  </si>
  <si>
    <t>Recettes numéraires</t>
  </si>
  <si>
    <r>
      <t xml:space="preserve">RESSOURCES PROPRES FRANCAISES </t>
    </r>
    <r>
      <rPr>
        <b/>
        <i/>
        <sz val="10"/>
        <color theme="9" tint="-0.249977111117893"/>
        <rFont val="Calibri"/>
        <family val="2"/>
        <scheme val="minor"/>
      </rPr>
      <t xml:space="preserve"> </t>
    </r>
    <r>
      <rPr>
        <b/>
        <i/>
        <sz val="9"/>
        <color theme="9" tint="-0.249977111117893"/>
        <rFont val="Calibri"/>
        <family val="2"/>
        <scheme val="minor"/>
      </rPr>
      <t>=&gt;  Seuil (hors CVN) de 20% minimum du total Tt lorsque le porteur de projet est une collectivité,</t>
    </r>
  </si>
  <si>
    <t>Seuil à 20% du Tt si CT</t>
  </si>
  <si>
    <t>Collectivité</t>
  </si>
  <si>
    <t>Association</t>
  </si>
  <si>
    <t>Porteur</t>
  </si>
  <si>
    <t>Plafond à :</t>
  </si>
  <si>
    <t>3% du Total Tt-D</t>
  </si>
  <si>
    <t xml:space="preserve"> 20% du Tot. I+T+A conventionné</t>
  </si>
  <si>
    <r>
      <t xml:space="preserve">RS1 : MAÎTRE D'OUVRAGE </t>
    </r>
    <r>
      <rPr>
        <b/>
        <i/>
        <sz val="9"/>
        <color rgb="FF002060"/>
        <rFont val="Calibri"/>
        <family val="2"/>
        <scheme val="minor"/>
      </rPr>
      <t>(TITULAIRE)</t>
    </r>
    <r>
      <rPr>
        <b/>
        <sz val="9"/>
        <color rgb="FF002060"/>
        <rFont val="Calibri"/>
        <family val="2"/>
        <scheme val="minor"/>
      </rPr>
      <t xml:space="preserve"> ou ses MANDATAIRE (</t>
    </r>
    <r>
      <rPr>
        <b/>
        <i/>
        <sz val="9"/>
        <color rgb="FF002060"/>
        <rFont val="Calibri"/>
        <family val="2"/>
        <scheme val="minor"/>
      </rPr>
      <t>OPERATEUR</t>
    </r>
    <r>
      <rPr>
        <b/>
        <sz val="9"/>
        <color rgb="FF002060"/>
        <rFont val="Calibri"/>
        <family val="2"/>
        <scheme val="minor"/>
      </rPr>
      <t xml:space="preserve">) ou PARTENAIRE(S) FRANCAIS </t>
    </r>
  </si>
  <si>
    <t>RS1 : MAÎTRE D'OUVRAGE (TITULAIRE) ou ses MANDATAIRE (OPERATEUR) ou PARTENAIRE(S) FRANCAIS</t>
  </si>
  <si>
    <t>Rhin-Meuse</t>
  </si>
  <si>
    <r>
      <t xml:space="preserve">RESSOURCES PROPRES FRANCAISES </t>
    </r>
    <r>
      <rPr>
        <b/>
        <i/>
        <sz val="10"/>
        <color theme="9" tint="-0.249977111117893"/>
        <rFont val="Calibri"/>
        <family val="2"/>
        <scheme val="minor"/>
      </rPr>
      <t xml:space="preserve"> </t>
    </r>
    <r>
      <rPr>
        <b/>
        <i/>
        <sz val="9"/>
        <color theme="9" tint="-0.249977111117893"/>
        <rFont val="Calibri"/>
        <family val="2"/>
        <scheme val="minor"/>
      </rPr>
      <t>=&gt;  Seuil (hors CVN) de 20% minimum du total Tt lorsque le porteur de projet est une collectivité</t>
    </r>
    <r>
      <rPr>
        <b/>
        <sz val="10"/>
        <color theme="1"/>
        <rFont val="Calibri"/>
        <family val="2"/>
        <scheme val="minor"/>
      </rPr>
      <t>,</t>
    </r>
  </si>
  <si>
    <t>Porteur (Co-Maît. d'ouv. Fr)</t>
  </si>
  <si>
    <t>Fr  :</t>
  </si>
  <si>
    <t>Taux Rp MOA</t>
  </si>
  <si>
    <t>Taux Rp MOA Fr</t>
  </si>
  <si>
    <t>Taux Rp MOA loc</t>
  </si>
  <si>
    <r>
      <t xml:space="preserve">Honoraires et frais de Formation
</t>
    </r>
    <r>
      <rPr>
        <i/>
        <sz val="8"/>
        <color theme="1"/>
        <rFont val="Calibri"/>
        <family val="2"/>
        <scheme val="minor"/>
      </rPr>
      <t>(Ex: locations salles/matériels, indemnités stagiaires…)</t>
    </r>
  </si>
  <si>
    <r>
      <rPr>
        <b/>
        <sz val="8"/>
        <color theme="1"/>
        <rFont val="Calibri"/>
        <family val="2"/>
        <scheme val="minor"/>
      </rPr>
      <t xml:space="preserve">Honoraires et frais de Sensibilisation
</t>
    </r>
    <r>
      <rPr>
        <i/>
        <sz val="8"/>
        <color theme="1"/>
        <rFont val="Calibri"/>
        <family val="2"/>
        <scheme val="minor"/>
      </rPr>
      <t>(Ex: locations salles/matériel, coûts supports pédag., locations, indemnités stagiaires, frais de médias…)</t>
    </r>
  </si>
  <si>
    <r>
      <rPr>
        <b/>
        <sz val="8"/>
        <color theme="1"/>
        <rFont val="Calibri"/>
        <family val="2"/>
        <scheme val="minor"/>
      </rPr>
      <t>Hon. et frais d'Expertise/ Renforc. de capacités
(</t>
    </r>
    <r>
      <rPr>
        <i/>
        <sz val="8"/>
        <color theme="1"/>
        <rFont val="Calibri"/>
        <family val="2"/>
        <scheme val="minor"/>
      </rPr>
      <t>Ex : Etud. Préal./schémas/diag./expertises, locations salles/matériels, indemn. stagiaires...)</t>
    </r>
  </si>
  <si>
    <t>(1) Les montants totaux doivent être identiques à ceux reportés au Budget Prévisionnel</t>
  </si>
  <si>
    <t>(1) Les montants totaux doivent être identiques à ceux reportés au Budget Exécuté</t>
  </si>
  <si>
    <r>
      <t xml:space="preserve">Personnel salarié détaché
</t>
    </r>
    <r>
      <rPr>
        <b/>
        <i/>
        <sz val="8"/>
        <color theme="1"/>
        <rFont val="Calibri"/>
        <family val="2"/>
        <scheme val="minor"/>
      </rPr>
      <t xml:space="preserve">(Fr - </t>
    </r>
    <r>
      <rPr>
        <b/>
        <i/>
        <sz val="8"/>
        <color rgb="FFFF0000"/>
        <rFont val="Calibri"/>
        <family val="2"/>
        <scheme val="minor"/>
      </rPr>
      <t>TVA récupérée déduite</t>
    </r>
    <r>
      <rPr>
        <b/>
        <i/>
        <sz val="8"/>
        <color theme="1"/>
        <rFont val="Calibri"/>
        <family val="2"/>
        <scheme val="minor"/>
      </rPr>
      <t>) &amp; (Loc)</t>
    </r>
  </si>
  <si>
    <t>Transports locaux...</t>
  </si>
  <si>
    <t>Per diems OU frais de logement/restauration</t>
  </si>
  <si>
    <t>Frais de mission associés aux honoraires d'ingénierie</t>
  </si>
  <si>
    <t>Transports, visa, frais de santé...</t>
  </si>
  <si>
    <t>Français ou Locaux</t>
  </si>
  <si>
    <r>
      <t>Le certificat signé par le titulaire doit établir d'une part les montants détaillés par débiteur et nature, et spécifier d'autre part que ces dépenses ont été réalisées sous sa responsabilité et son contrôle, exclusivement au profit du projet aidé. Il peut s'agir des contributeurs locaux (</t>
    </r>
    <r>
      <rPr>
        <i/>
        <sz val="10"/>
        <color theme="1" tint="0.34998626667073579"/>
        <rFont val="Calibri"/>
        <family val="2"/>
        <scheme val="minor"/>
      </rPr>
      <t>co-maître d'ouvrage "bénéficiaire" ou partenaire "relais" local</t>
    </r>
    <r>
      <rPr>
        <sz val="10"/>
        <color theme="1" tint="0.34998626667073579"/>
        <rFont val="Calibri"/>
        <family val="2"/>
        <scheme val="minor"/>
      </rPr>
      <t xml:space="preserve">) ou des contributeurs français agissant pour le compte du Titulaire ou en partenariat avec lui.
Seules les dépenses justifiées supportées par le co-maître d'ouvrage local et/ou par un opérateur ou un partenaire de projet sont recevables (avec l'appui par exemple </t>
    </r>
    <r>
      <rPr>
        <u/>
        <sz val="10"/>
        <color theme="1" tint="0.34998626667073579"/>
        <rFont val="Calibri"/>
        <family val="2"/>
        <scheme val="minor"/>
      </rPr>
      <t xml:space="preserve">de toute forme de contrat ou d'acte co-signé </t>
    </r>
    <r>
      <rPr>
        <sz val="10"/>
        <color theme="1" tint="0.34998626667073579"/>
        <rFont val="Calibri"/>
        <family val="2"/>
        <scheme val="minor"/>
      </rPr>
      <t xml:space="preserve">avec le Titulaire spécifiant les co-responsabilités et les engagements des parties dans la réalisation du projet aidé et la gestion des fonds mis en oeuvre).
</t>
    </r>
    <r>
      <rPr>
        <u/>
        <sz val="10"/>
        <color theme="1" tint="0.34998626667073579"/>
        <rFont val="Calibri"/>
        <family val="2"/>
        <scheme val="minor"/>
      </rPr>
      <t>Le certificat doit être accompagné des factures correspondantes</t>
    </r>
    <r>
      <rPr>
        <sz val="10"/>
        <color theme="1" tint="0.34998626667073579"/>
        <rFont val="Calibri"/>
        <family val="2"/>
        <scheme val="minor"/>
      </rPr>
      <t>, portant mention du fournisseur et du montant facturé.</t>
    </r>
  </si>
  <si>
    <r>
      <t>(</t>
    </r>
    <r>
      <rPr>
        <i/>
        <u/>
        <sz val="10"/>
        <color theme="0" tint="-0.499984740745262"/>
        <rFont val="Calibri"/>
        <family val="2"/>
        <scheme val="minor"/>
      </rPr>
      <t>pm</t>
    </r>
    <r>
      <rPr>
        <i/>
        <sz val="10"/>
        <color theme="0" tint="-0.499984740745262"/>
        <rFont val="Calibri"/>
        <family val="2"/>
        <scheme val="minor"/>
      </rPr>
      <t xml:space="preserve"> : AID-AAAA-xxxxx)</t>
    </r>
  </si>
  <si>
    <t>N° de l'AIDE AERM</t>
  </si>
  <si>
    <t>AID-</t>
  </si>
  <si>
    <t>Personnel salarié mis à disposition
(en €)</t>
  </si>
  <si>
    <r>
      <t xml:space="preserve">Salaires Pers. mis à dispos.
</t>
    </r>
    <r>
      <rPr>
        <b/>
        <i/>
        <sz val="8"/>
        <color theme="0"/>
        <rFont val="Calibri"/>
        <family val="2"/>
        <scheme val="minor"/>
      </rPr>
      <t>(F) &amp; (L)</t>
    </r>
    <r>
      <rPr>
        <b/>
        <sz val="8"/>
        <color theme="0"/>
        <rFont val="Calibri"/>
        <family val="2"/>
        <scheme val="minor"/>
      </rPr>
      <t xml:space="preserve">
(en €)</t>
    </r>
  </si>
  <si>
    <t xml:space="preserve">VALORISATION DU PERSONNEL SALARIE MIS A DISPOSITION </t>
  </si>
  <si>
    <t>en personnel mis à disposition</t>
  </si>
  <si>
    <r>
      <t xml:space="preserve">Salaires Pers. mis à dispos.
</t>
    </r>
    <r>
      <rPr>
        <b/>
        <i/>
        <sz val="8"/>
        <color theme="1"/>
        <rFont val="Calibri"/>
        <family val="2"/>
        <scheme val="minor"/>
      </rPr>
      <t>(F) &amp; (L)</t>
    </r>
    <r>
      <rPr>
        <b/>
        <sz val="8"/>
        <color theme="1"/>
        <rFont val="Calibri"/>
        <family val="2"/>
        <scheme val="minor"/>
      </rPr>
      <t xml:space="preserve">
(en €)</t>
    </r>
  </si>
  <si>
    <t>VALORISATION DU PERSONNEL SALARIE MIS A DISPOSITION</t>
  </si>
  <si>
    <r>
      <t xml:space="preserve">TOTAL rapporté
Pers. mis à dispos.
(en €) </t>
    </r>
    <r>
      <rPr>
        <b/>
        <i/>
        <sz val="8"/>
        <color theme="1" tint="0.34998626667073579"/>
        <rFont val="Calibri"/>
        <family val="2"/>
        <scheme val="minor"/>
      </rPr>
      <t>(1)</t>
    </r>
  </si>
  <si>
    <t>TOTAL conventionné
Pers. mis à dispos.
(en €) (1)</t>
  </si>
  <si>
    <t>La valeur des valorisations exécutées mentionnée dans l'Annexe 1C "Etat récapitulatif des valorisations" en montant total cumulé est à reporter ici. Les lettres de missions couvrant les valorisations des personnels salariés mis à disposition sont à fournir en Annexe 7 de la demande de solde.</t>
  </si>
  <si>
    <t>Ensemble des apports matériels ou humains non monétaires mis à dispositions du projet : salariés, bénévoles et dons de biens meubles ou immeubles.</t>
  </si>
  <si>
    <r>
      <t xml:space="preserve">TOTAL conventionné
Pers. mis à dispos.
(en €) </t>
    </r>
    <r>
      <rPr>
        <b/>
        <i/>
        <sz val="8"/>
        <color theme="1" tint="0.34998626667073579"/>
        <rFont val="Calibri"/>
        <family val="2"/>
        <scheme val="minor"/>
      </rPr>
      <t>(1)</t>
    </r>
  </si>
  <si>
    <t>dont en contribution de personnel mis à disposition</t>
  </si>
  <si>
    <t>Dépenses numéraires</t>
  </si>
  <si>
    <t>Dépense numéraire</t>
  </si>
  <si>
    <t>DEPENSES NUMERAIRES JUSTIFEES PAR FACTURE, D'ACHAT DE SERVICES, DE BIENS ET DE PRESTATIONS TECHNIQUES ET INTELLECTUELLES</t>
  </si>
  <si>
    <r>
      <t>DEPENSES JUSTIFIEES SOUS FORME DE PERDIEM</t>
    </r>
    <r>
      <rPr>
        <i/>
        <u/>
        <sz val="14"/>
        <color rgb="FF002060"/>
        <rFont val="Calibri"/>
        <family val="2"/>
        <scheme val="minor"/>
      </rPr>
      <t xml:space="preserve"> (couvrant les frais d'hébergement et de restauration)</t>
    </r>
  </si>
  <si>
    <r>
      <t xml:space="preserve">A la demande de solde, l'état doit récapituler </t>
    </r>
    <r>
      <rPr>
        <u/>
        <sz val="10"/>
        <color rgb="FFFF0000"/>
        <rFont val="Calibri"/>
        <family val="2"/>
        <scheme val="minor"/>
      </rPr>
      <t>l'intégralité des dépenses</t>
    </r>
    <r>
      <rPr>
        <sz val="10"/>
        <color rgb="FFFF0000"/>
        <rFont val="Calibri"/>
        <family val="2"/>
        <scheme val="minor"/>
      </rPr>
      <t xml:space="preserve"> réalisées dans le cadre de l'opération aidée</t>
    </r>
  </si>
  <si>
    <r>
      <t xml:space="preserve">Version
</t>
    </r>
    <r>
      <rPr>
        <i/>
        <sz val="6"/>
        <color theme="1"/>
        <rFont val="Calibri"/>
        <family val="2"/>
        <scheme val="minor"/>
      </rPr>
      <t>mdp-AERMCI</t>
    </r>
  </si>
  <si>
    <r>
      <t xml:space="preserve">Honoraires de conduite de projet
</t>
    </r>
    <r>
      <rPr>
        <i/>
        <sz val="8"/>
        <color theme="1"/>
        <rFont val="Calibri"/>
        <family val="2"/>
        <scheme val="minor"/>
      </rPr>
      <t>(Ex: direction de projet et pilotage; suivi administratif, technique et financier; suivi-contrôle...)</t>
    </r>
  </si>
  <si>
    <t>Nature des intervenants</t>
  </si>
  <si>
    <r>
      <t xml:space="preserve">Fonction du SALARIE LOCAL
</t>
    </r>
    <r>
      <rPr>
        <sz val="8"/>
        <color theme="1"/>
        <rFont val="Calibri"/>
        <family val="2"/>
        <scheme val="minor"/>
      </rPr>
      <t>(en option : NOM Prénom)</t>
    </r>
  </si>
  <si>
    <r>
      <t xml:space="preserve">Fonction du BENEVOLE LOCAL
</t>
    </r>
    <r>
      <rPr>
        <sz val="8"/>
        <color theme="1"/>
        <rFont val="Calibri"/>
        <family val="2"/>
        <scheme val="minor"/>
      </rPr>
      <t>(en option : NOM Prénom)</t>
    </r>
  </si>
  <si>
    <r>
      <t xml:space="preserve">Fonction du SALARIE MIS A DISPOSITION
</t>
    </r>
    <r>
      <rPr>
        <sz val="8"/>
        <color theme="1"/>
        <rFont val="Calibri"/>
        <family val="2"/>
        <scheme val="minor"/>
      </rPr>
      <t>(en option : NOM Prénom)</t>
    </r>
  </si>
  <si>
    <t>Fonction + NOM Prénom
 du SALARIE MIS A DISPOSITION</t>
  </si>
  <si>
    <t>Fonction + NOM Prénom
 du SALARIE LOCAL</t>
  </si>
  <si>
    <t>Fonction + NOM Prénom
 du BENEVOLE LOCAL</t>
  </si>
  <si>
    <t>Forfait</t>
  </si>
  <si>
    <t>Le montant de dépenses retenues est forfaitisé et limité de manière à ce que son cumul avec les charges valorisées sur cette même rubrique ne dépasse le seuil plafond de 10%.</t>
  </si>
  <si>
    <t>Salaires Pers. mis à dispos.
(F) &amp; (L)
(en €)</t>
  </si>
  <si>
    <t>Volontaires en Nature
(en €) (1)</t>
  </si>
  <si>
    <r>
      <t xml:space="preserve">Montant en €
</t>
    </r>
    <r>
      <rPr>
        <b/>
        <i/>
        <sz val="9"/>
        <color rgb="FFFF0000"/>
        <rFont val="Calibri"/>
        <family val="2"/>
        <scheme val="minor"/>
      </rPr>
      <t>(</t>
    </r>
    <r>
      <rPr>
        <b/>
        <i/>
        <u/>
        <sz val="9"/>
        <color rgb="FFFF0000"/>
        <rFont val="Calibri"/>
        <family val="2"/>
        <scheme val="minor"/>
      </rPr>
      <t xml:space="preserve">Conversion € </t>
    </r>
    <r>
      <rPr>
        <b/>
        <i/>
        <sz val="9"/>
        <color rgb="FFFF0000"/>
        <rFont val="Calibri"/>
        <family val="2"/>
        <scheme val="minor"/>
      </rPr>
      <t>: arrondir à au nombre supérieur à 2 décimales)</t>
    </r>
  </si>
  <si>
    <t>Contrôle conversion en €</t>
  </si>
  <si>
    <t>(possibilité d'afficher les lignes masquées supplémentaires de 76 à 100)</t>
  </si>
  <si>
    <t>Libellé de la réalisation ou du livrable</t>
  </si>
  <si>
    <t>HYGIENE ET ASSAINISSEMENT</t>
  </si>
  <si>
    <t>Transports locaux…</t>
  </si>
  <si>
    <r>
      <t xml:space="preserve">Frais administratifs et de  fonctionnement </t>
    </r>
    <r>
      <rPr>
        <b/>
        <i/>
        <sz val="8"/>
        <color theme="9" tint="-0.249977111117893"/>
        <rFont val="Calibri"/>
        <family val="2"/>
        <scheme val="minor"/>
      </rPr>
      <t>(plafond à 10% de I+T+A)</t>
    </r>
    <r>
      <rPr>
        <b/>
        <sz val="8"/>
        <color theme="1"/>
        <rFont val="Calibri"/>
        <family val="2"/>
        <scheme val="minor"/>
      </rPr>
      <t xml:space="preserve">
</t>
    </r>
    <r>
      <rPr>
        <i/>
        <sz val="8"/>
        <color theme="1"/>
        <rFont val="Calibri"/>
        <family val="2"/>
        <scheme val="minor"/>
      </rPr>
      <t>(Ex : documentation, frais bancaires, taxes, fourniture/équipement....)</t>
    </r>
  </si>
  <si>
    <t>Date de la demande de solde :</t>
  </si>
  <si>
    <t xml:space="preserve">Date Demande Solde </t>
  </si>
  <si>
    <t>UE, ETAT et établissements publics</t>
  </si>
  <si>
    <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</si>
</sst>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quot;;\-#,##0\ &quot;€&quot;"/>
    <numFmt numFmtId="164" formatCode="0.0%"/>
    <numFmt numFmtId="165" formatCode="dd/mm/yy;@"/>
    <numFmt numFmtId="166" formatCode="[$-40C]mmm\-yy;@"/>
    <numFmt numFmtId="167" formatCode="#,##0\ &quot;€&quot;"/>
    <numFmt numFmtId="168" formatCode="#,##0.00000"/>
    <numFmt numFmtId="169" formatCode="0.00000"/>
  </numFmts>
  <fonts count="137" x14ac:knownFonts="1">
    <font>
      <sz val="11"/>
      <color theme="1"/>
      <name val="Calibri"/>
      <family val="2"/>
      <scheme val="minor"/>
    </font>
    <font>
      <sz val="8"/>
      <color theme="1"/>
      <name val="Calibri"/>
      <family val="2"/>
      <scheme val="minor"/>
    </font>
    <font>
      <i/>
      <sz val="8"/>
      <color theme="1" tint="0.34998626667073579"/>
      <name val="Calibri"/>
      <family val="2"/>
      <scheme val="minor"/>
    </font>
    <font>
      <b/>
      <i/>
      <sz val="8"/>
      <color theme="1" tint="0.34998626667073579"/>
      <name val="Calibri"/>
      <family val="2"/>
      <scheme val="minor"/>
    </font>
    <font>
      <b/>
      <sz val="8"/>
      <color theme="1"/>
      <name val="Calibri"/>
      <family val="2"/>
      <scheme val="minor"/>
    </font>
    <font>
      <b/>
      <sz val="11"/>
      <color theme="1"/>
      <name val="Calibri"/>
      <family val="2"/>
      <scheme val="minor"/>
    </font>
    <font>
      <b/>
      <sz val="9"/>
      <color theme="1"/>
      <name val="Calibri"/>
      <family val="2"/>
      <scheme val="minor"/>
    </font>
    <font>
      <b/>
      <sz val="10"/>
      <color theme="1"/>
      <name val="Calibri"/>
      <family val="2"/>
      <scheme val="minor"/>
    </font>
    <font>
      <sz val="9"/>
      <color theme="1"/>
      <name val="Calibri"/>
      <family val="2"/>
      <scheme val="minor"/>
    </font>
    <font>
      <sz val="10"/>
      <color theme="1"/>
      <name val="Calibri"/>
      <family val="2"/>
      <scheme val="minor"/>
    </font>
    <font>
      <b/>
      <sz val="16"/>
      <color theme="1"/>
      <name val="Calibri"/>
      <family val="2"/>
      <scheme val="minor"/>
    </font>
    <font>
      <sz val="10"/>
      <name val="Arial"/>
      <family val="2"/>
    </font>
    <font>
      <i/>
      <sz val="8"/>
      <color theme="1"/>
      <name val="Calibri"/>
      <family val="2"/>
      <scheme val="minor"/>
    </font>
    <font>
      <sz val="8"/>
      <color theme="1" tint="0.34998626667073579"/>
      <name val="Calibri"/>
      <family val="2"/>
      <scheme val="minor"/>
    </font>
    <font>
      <sz val="8"/>
      <color rgb="FFFF0000"/>
      <name val="Calibri"/>
      <family val="2"/>
      <scheme val="minor"/>
    </font>
    <font>
      <b/>
      <sz val="8"/>
      <color theme="1" tint="0.34998626667073579"/>
      <name val="Calibri"/>
      <family val="2"/>
      <scheme val="minor"/>
    </font>
    <font>
      <b/>
      <sz val="10"/>
      <color theme="1" tint="0.34998626667073579"/>
      <name val="Calibri"/>
      <family val="2"/>
      <scheme val="minor"/>
    </font>
    <font>
      <sz val="8"/>
      <color rgb="FF0070C0"/>
      <name val="Calibri"/>
      <family val="2"/>
      <scheme val="minor"/>
    </font>
    <font>
      <b/>
      <i/>
      <sz val="8"/>
      <color theme="1"/>
      <name val="Calibri"/>
      <family val="2"/>
      <scheme val="minor"/>
    </font>
    <font>
      <b/>
      <sz val="12"/>
      <color rgb="FFFF0000"/>
      <name val="Calibri"/>
      <family val="2"/>
      <scheme val="minor"/>
    </font>
    <font>
      <b/>
      <sz val="9"/>
      <color theme="9" tint="-0.249977111117893"/>
      <name val="Calibri"/>
      <family val="2"/>
      <scheme val="minor"/>
    </font>
    <font>
      <b/>
      <sz val="8"/>
      <color theme="9" tint="-0.249977111117893"/>
      <name val="Calibri"/>
      <family val="2"/>
      <scheme val="minor"/>
    </font>
    <font>
      <b/>
      <sz val="9"/>
      <color rgb="FF0070C0"/>
      <name val="Calibri"/>
      <family val="2"/>
      <scheme val="minor"/>
    </font>
    <font>
      <u/>
      <sz val="8"/>
      <color theme="1"/>
      <name val="Calibri"/>
      <family val="2"/>
      <scheme val="minor"/>
    </font>
    <font>
      <b/>
      <sz val="12"/>
      <name val="Calibri"/>
      <family val="2"/>
      <scheme val="minor"/>
    </font>
    <font>
      <b/>
      <sz val="9"/>
      <name val="Calibri"/>
      <family val="2"/>
      <scheme val="minor"/>
    </font>
    <font>
      <b/>
      <sz val="14"/>
      <color theme="1"/>
      <name val="Calibri"/>
      <family val="2"/>
      <scheme val="minor"/>
    </font>
    <font>
      <sz val="11"/>
      <color theme="1"/>
      <name val="Wingdings"/>
      <charset val="2"/>
    </font>
    <font>
      <b/>
      <sz val="11"/>
      <name val="Calibri"/>
      <family val="2"/>
      <scheme val="minor"/>
    </font>
    <font>
      <b/>
      <i/>
      <sz val="8"/>
      <name val="Calibri"/>
      <family val="2"/>
      <scheme val="minor"/>
    </font>
    <font>
      <b/>
      <u/>
      <sz val="8"/>
      <color theme="1"/>
      <name val="Calibri"/>
      <family val="2"/>
      <scheme val="minor"/>
    </font>
    <font>
      <b/>
      <sz val="11"/>
      <color rgb="FF0070C0"/>
      <name val="Calibri"/>
      <family val="2"/>
      <scheme val="minor"/>
    </font>
    <font>
      <b/>
      <i/>
      <sz val="9"/>
      <color theme="1"/>
      <name val="Calibri"/>
      <family val="2"/>
      <scheme val="minor"/>
    </font>
    <font>
      <b/>
      <i/>
      <sz val="9"/>
      <name val="Calibri"/>
      <family val="2"/>
      <scheme val="minor"/>
    </font>
    <font>
      <sz val="11"/>
      <color theme="0"/>
      <name val="Calibri"/>
      <family val="2"/>
      <scheme val="minor"/>
    </font>
    <font>
      <b/>
      <sz val="8"/>
      <name val="Calibri"/>
      <family val="2"/>
      <scheme val="minor"/>
    </font>
    <font>
      <b/>
      <i/>
      <sz val="9"/>
      <color theme="1" tint="0.34998626667073579"/>
      <name val="Calibri"/>
      <family val="2"/>
      <scheme val="minor"/>
    </font>
    <font>
      <i/>
      <sz val="10"/>
      <color theme="1"/>
      <name val="Calibri"/>
      <family val="2"/>
      <scheme val="minor"/>
    </font>
    <font>
      <b/>
      <sz val="10"/>
      <name val="Calibri"/>
      <family val="2"/>
      <scheme val="minor"/>
    </font>
    <font>
      <i/>
      <sz val="11"/>
      <color theme="1"/>
      <name val="Calibri"/>
      <family val="2"/>
      <scheme val="minor"/>
    </font>
    <font>
      <b/>
      <u/>
      <sz val="10"/>
      <color theme="1"/>
      <name val="Calibri"/>
      <family val="2"/>
      <scheme val="minor"/>
    </font>
    <font>
      <b/>
      <sz val="16"/>
      <color rgb="FFFF0000"/>
      <name val="Calibri"/>
      <family val="2"/>
      <scheme val="minor"/>
    </font>
    <font>
      <b/>
      <sz val="11"/>
      <color rgb="FFFF0000"/>
      <name val="Calibri"/>
      <family val="2"/>
      <scheme val="minor"/>
    </font>
    <font>
      <b/>
      <sz val="10"/>
      <color rgb="FFFF0000"/>
      <name val="Calibri"/>
      <family val="2"/>
      <scheme val="minor"/>
    </font>
    <font>
      <i/>
      <sz val="11"/>
      <color theme="1" tint="0.34998626667073579"/>
      <name val="Calibri"/>
      <family val="2"/>
      <scheme val="minor"/>
    </font>
    <font>
      <b/>
      <u/>
      <sz val="11"/>
      <color theme="1"/>
      <name val="Calibri"/>
      <family val="2"/>
      <scheme val="minor"/>
    </font>
    <font>
      <b/>
      <sz val="9"/>
      <color theme="1" tint="0.34998626667073579"/>
      <name val="Calibri"/>
      <family val="2"/>
      <scheme val="minor"/>
    </font>
    <font>
      <sz val="10"/>
      <color rgb="FF0070C0"/>
      <name val="Calibri"/>
      <family val="2"/>
      <scheme val="minor"/>
    </font>
    <font>
      <b/>
      <i/>
      <sz val="10"/>
      <color theme="1" tint="0.34998626667073579"/>
      <name val="Calibri"/>
      <family val="2"/>
      <scheme val="minor"/>
    </font>
    <font>
      <sz val="10"/>
      <name val="Calibri"/>
      <family val="2"/>
      <scheme val="minor"/>
    </font>
    <font>
      <b/>
      <sz val="10"/>
      <color rgb="FF0070C0"/>
      <name val="Calibri"/>
      <family val="2"/>
      <scheme val="minor"/>
    </font>
    <font>
      <i/>
      <sz val="6"/>
      <color theme="1"/>
      <name val="Calibri"/>
      <family val="2"/>
      <scheme val="minor"/>
    </font>
    <font>
      <sz val="9"/>
      <name val="Calibri"/>
      <family val="2"/>
      <scheme val="minor"/>
    </font>
    <font>
      <sz val="11"/>
      <color rgb="FF0070C0"/>
      <name val="Calibri"/>
      <family val="2"/>
      <scheme val="minor"/>
    </font>
    <font>
      <b/>
      <sz val="8"/>
      <color rgb="FF0070C0"/>
      <name val="Calibri"/>
      <family val="2"/>
      <scheme val="minor"/>
    </font>
    <font>
      <sz val="8"/>
      <name val="Calibri"/>
      <family val="2"/>
      <scheme val="minor"/>
    </font>
    <font>
      <b/>
      <i/>
      <sz val="10"/>
      <color theme="1"/>
      <name val="Calibri"/>
      <family val="2"/>
      <scheme val="minor"/>
    </font>
    <font>
      <b/>
      <i/>
      <sz val="11"/>
      <color theme="1"/>
      <name val="Calibri"/>
      <family val="2"/>
      <scheme val="minor"/>
    </font>
    <font>
      <b/>
      <sz val="8"/>
      <color rgb="FFFF0000"/>
      <name val="Calibri"/>
      <family val="2"/>
      <scheme val="minor"/>
    </font>
    <font>
      <i/>
      <sz val="8"/>
      <name val="Calibri"/>
      <family val="2"/>
      <scheme val="minor"/>
    </font>
    <font>
      <b/>
      <sz val="10"/>
      <name val="Calibri"/>
      <family val="2"/>
    </font>
    <font>
      <sz val="10"/>
      <color rgb="FFFF0000"/>
      <name val="Calibri"/>
      <family val="2"/>
      <scheme val="minor"/>
    </font>
    <font>
      <b/>
      <i/>
      <sz val="10"/>
      <name val="Calibri"/>
      <family val="2"/>
      <scheme val="minor"/>
    </font>
    <font>
      <b/>
      <i/>
      <sz val="8"/>
      <color theme="9" tint="-0.249977111117893"/>
      <name val="Calibri"/>
      <family val="2"/>
      <scheme val="minor"/>
    </font>
    <font>
      <i/>
      <u/>
      <sz val="14"/>
      <color theme="1"/>
      <name val="Calibri"/>
      <family val="2"/>
      <scheme val="minor"/>
    </font>
    <font>
      <sz val="10"/>
      <color theme="1" tint="0.34998626667073579"/>
      <name val="Calibri"/>
      <family val="2"/>
      <scheme val="minor"/>
    </font>
    <font>
      <b/>
      <i/>
      <sz val="10"/>
      <color theme="9" tint="-0.249977111117893"/>
      <name val="Calibri"/>
      <family val="2"/>
      <scheme val="minor"/>
    </font>
    <font>
      <b/>
      <i/>
      <sz val="8"/>
      <color rgb="FFFF0000"/>
      <name val="Calibri"/>
      <family val="2"/>
      <scheme val="minor"/>
    </font>
    <font>
      <b/>
      <i/>
      <sz val="8"/>
      <color theme="5" tint="0.39997558519241921"/>
      <name val="Calibri"/>
      <family val="2"/>
      <scheme val="minor"/>
    </font>
    <font>
      <b/>
      <i/>
      <sz val="9"/>
      <color rgb="FFFF0000"/>
      <name val="Calibri"/>
      <family val="2"/>
      <scheme val="minor"/>
    </font>
    <font>
      <b/>
      <i/>
      <sz val="9"/>
      <color theme="9" tint="-0.249977111117893"/>
      <name val="Calibri"/>
      <family val="2"/>
      <scheme val="minor"/>
    </font>
    <font>
      <i/>
      <sz val="8"/>
      <color theme="9" tint="-0.249977111117893"/>
      <name val="Calibri"/>
      <family val="2"/>
      <scheme val="minor"/>
    </font>
    <font>
      <u/>
      <sz val="10"/>
      <color theme="1" tint="0.34998626667073579"/>
      <name val="Calibri"/>
      <family val="2"/>
      <scheme val="minor"/>
    </font>
    <font>
      <i/>
      <sz val="10"/>
      <color theme="1" tint="0.34998626667073579"/>
      <name val="Calibri"/>
      <family val="2"/>
      <scheme val="minor"/>
    </font>
    <font>
      <sz val="8"/>
      <color theme="5" tint="0.39997558519241921"/>
      <name val="Calibri"/>
      <family val="2"/>
      <scheme val="minor"/>
    </font>
    <font>
      <i/>
      <sz val="9"/>
      <color theme="9" tint="-0.249977111117893"/>
      <name val="Calibri"/>
      <family val="2"/>
      <scheme val="minor"/>
    </font>
    <font>
      <b/>
      <u/>
      <sz val="8"/>
      <color theme="1" tint="0.34998626667073579"/>
      <name val="Calibri"/>
      <family val="2"/>
      <scheme val="minor"/>
    </font>
    <font>
      <b/>
      <sz val="11"/>
      <color theme="0"/>
      <name val="Calibri"/>
      <family val="2"/>
      <scheme val="minor"/>
    </font>
    <font>
      <b/>
      <sz val="10"/>
      <color theme="0"/>
      <name val="Calibri"/>
      <family val="2"/>
      <scheme val="minor"/>
    </font>
    <font>
      <b/>
      <sz val="10"/>
      <color theme="8" tint="-0.249977111117893"/>
      <name val="Calibri"/>
      <family val="2"/>
      <scheme val="minor"/>
    </font>
    <font>
      <i/>
      <sz val="8"/>
      <color theme="8" tint="-0.249977111117893"/>
      <name val="Calibri"/>
      <family val="2"/>
      <scheme val="minor"/>
    </font>
    <font>
      <sz val="8"/>
      <color rgb="FF002060"/>
      <name val="Calibri"/>
      <family val="2"/>
      <scheme val="minor"/>
    </font>
    <font>
      <i/>
      <sz val="8"/>
      <color rgb="FF002060"/>
      <name val="Calibri"/>
      <family val="2"/>
      <scheme val="minor"/>
    </font>
    <font>
      <b/>
      <sz val="8"/>
      <color rgb="FF002060"/>
      <name val="Calibri"/>
      <family val="2"/>
      <scheme val="minor"/>
    </font>
    <font>
      <b/>
      <sz val="9"/>
      <color rgb="FF002060"/>
      <name val="Calibri"/>
      <family val="2"/>
      <scheme val="minor"/>
    </font>
    <font>
      <b/>
      <sz val="10"/>
      <color rgb="FF002060"/>
      <name val="Calibri"/>
      <family val="2"/>
      <scheme val="minor"/>
    </font>
    <font>
      <b/>
      <sz val="11"/>
      <color rgb="FF002060"/>
      <name val="Calibri"/>
      <family val="2"/>
      <scheme val="minor"/>
    </font>
    <font>
      <b/>
      <sz val="12"/>
      <color rgb="FF002060"/>
      <name val="Calibri"/>
      <family val="2"/>
      <scheme val="minor"/>
    </font>
    <font>
      <b/>
      <sz val="11"/>
      <color theme="8" tint="-0.249977111117893"/>
      <name val="Calibri"/>
      <family val="2"/>
      <scheme val="minor"/>
    </font>
    <font>
      <b/>
      <sz val="12"/>
      <color theme="4" tint="-0.249977111117893"/>
      <name val="Cambria"/>
      <family val="1"/>
      <scheme val="major"/>
    </font>
    <font>
      <b/>
      <u/>
      <sz val="8"/>
      <color rgb="FF002060"/>
      <name val="Calibri"/>
      <family val="2"/>
      <scheme val="minor"/>
    </font>
    <font>
      <b/>
      <sz val="8"/>
      <color theme="0"/>
      <name val="Calibri"/>
      <family val="2"/>
      <scheme val="minor"/>
    </font>
    <font>
      <i/>
      <sz val="8"/>
      <color theme="0"/>
      <name val="Calibri"/>
      <family val="2"/>
      <scheme val="minor"/>
    </font>
    <font>
      <b/>
      <i/>
      <sz val="8"/>
      <color theme="0"/>
      <name val="Calibri"/>
      <family val="2"/>
      <scheme val="minor"/>
    </font>
    <font>
      <b/>
      <u/>
      <sz val="8"/>
      <color theme="0"/>
      <name val="Calibri"/>
      <family val="2"/>
      <scheme val="minor"/>
    </font>
    <font>
      <i/>
      <sz val="8"/>
      <color theme="0" tint="-0.249977111117893"/>
      <name val="Calibri"/>
      <family val="2"/>
      <scheme val="minor"/>
    </font>
    <font>
      <sz val="8"/>
      <color theme="0"/>
      <name val="Calibri"/>
      <family val="2"/>
      <scheme val="minor"/>
    </font>
    <font>
      <b/>
      <i/>
      <sz val="8"/>
      <color theme="0" tint="-0.249977111117893"/>
      <name val="Calibri"/>
      <family val="2"/>
      <scheme val="minor"/>
    </font>
    <font>
      <b/>
      <sz val="10"/>
      <color rgb="FFFFFFFF"/>
      <name val="Calibri"/>
      <family val="2"/>
      <scheme val="minor"/>
    </font>
    <font>
      <b/>
      <i/>
      <sz val="9"/>
      <color rgb="FF002060"/>
      <name val="Calibri"/>
      <family val="2"/>
      <scheme val="minor"/>
    </font>
    <font>
      <b/>
      <sz val="14"/>
      <color rgb="FF002060"/>
      <name val="Calibri"/>
      <family val="2"/>
      <scheme val="minor"/>
    </font>
    <font>
      <b/>
      <u/>
      <sz val="14"/>
      <color rgb="FF002060"/>
      <name val="Calibri"/>
      <family val="2"/>
      <scheme val="minor"/>
    </font>
    <font>
      <b/>
      <u/>
      <sz val="11"/>
      <color rgb="FF002060"/>
      <name val="Calibri"/>
      <family val="2"/>
      <scheme val="minor"/>
    </font>
    <font>
      <b/>
      <sz val="11"/>
      <color rgb="FFFFFFFF"/>
      <name val="Calibri"/>
      <family val="2"/>
      <scheme val="minor"/>
    </font>
    <font>
      <b/>
      <i/>
      <sz val="11"/>
      <color rgb="FFFFFFFF"/>
      <name val="Calibri"/>
      <family val="2"/>
      <scheme val="minor"/>
    </font>
    <font>
      <u/>
      <sz val="14"/>
      <color rgb="FF002060"/>
      <name val="Calibri"/>
      <family val="2"/>
      <scheme val="minor"/>
    </font>
    <font>
      <b/>
      <sz val="11"/>
      <color theme="0" tint="-0.249977111117893"/>
      <name val="Calibri"/>
      <family val="2"/>
      <scheme val="minor"/>
    </font>
    <font>
      <b/>
      <i/>
      <sz val="11"/>
      <color theme="0" tint="-0.249977111117893"/>
      <name val="Calibri"/>
      <family val="2"/>
      <scheme val="minor"/>
    </font>
    <font>
      <sz val="10"/>
      <color rgb="FF002060"/>
      <name val="Calibri"/>
      <family val="2"/>
      <scheme val="minor"/>
    </font>
    <font>
      <b/>
      <u/>
      <sz val="12"/>
      <color rgb="FF002060"/>
      <name val="Calibri"/>
      <family val="2"/>
      <scheme val="minor"/>
    </font>
    <font>
      <sz val="16"/>
      <color theme="1"/>
      <name val="Segoe UI Emoji"/>
      <family val="2"/>
    </font>
    <font>
      <b/>
      <sz val="12"/>
      <color theme="0"/>
      <name val="Calibri"/>
      <family val="2"/>
      <scheme val="minor"/>
    </font>
    <font>
      <b/>
      <sz val="18"/>
      <color theme="4" tint="-0.249977111117893"/>
      <name val="Cambria"/>
      <family val="1"/>
      <scheme val="major"/>
    </font>
    <font>
      <b/>
      <i/>
      <sz val="11"/>
      <color theme="0"/>
      <name val="Calibri"/>
      <family val="2"/>
      <scheme val="minor"/>
    </font>
    <font>
      <i/>
      <sz val="10"/>
      <color theme="0" tint="-0.499984740745262"/>
      <name val="Calibri"/>
      <family val="2"/>
      <scheme val="minor"/>
    </font>
    <font>
      <i/>
      <sz val="10"/>
      <color theme="1" tint="0.499984740745262"/>
      <name val="Calibri"/>
      <family val="2"/>
      <scheme val="minor"/>
    </font>
    <font>
      <b/>
      <i/>
      <sz val="10"/>
      <color theme="1" tint="0.499984740745262"/>
      <name val="Calibri"/>
      <family val="2"/>
      <scheme val="minor"/>
    </font>
    <font>
      <b/>
      <i/>
      <sz val="10"/>
      <color theme="0" tint="-0.249977111117893"/>
      <name val="Calibri"/>
      <family val="2"/>
      <scheme val="minor"/>
    </font>
    <font>
      <b/>
      <sz val="9"/>
      <color rgb="FFFF0000"/>
      <name val="Calibri"/>
      <family val="2"/>
      <scheme val="minor"/>
    </font>
    <font>
      <i/>
      <u/>
      <sz val="14"/>
      <color rgb="FF002060"/>
      <name val="Calibri"/>
      <family val="2"/>
      <scheme val="minor"/>
    </font>
    <font>
      <i/>
      <sz val="10"/>
      <color theme="0"/>
      <name val="Calibri"/>
      <family val="2"/>
      <scheme val="minor"/>
    </font>
    <font>
      <i/>
      <sz val="10"/>
      <color rgb="FFFFFFFF"/>
      <name val="Calibri"/>
      <family val="2"/>
      <scheme val="minor"/>
    </font>
    <font>
      <sz val="11"/>
      <color rgb="FF00B0F0"/>
      <name val="Calibri"/>
      <family val="2"/>
      <scheme val="minor"/>
    </font>
    <font>
      <b/>
      <sz val="16"/>
      <color rgb="FF00B0F0"/>
      <name val="Calibri"/>
      <family val="2"/>
      <scheme val="minor"/>
    </font>
    <font>
      <sz val="9"/>
      <color rgb="FF002060"/>
      <name val="Calibri"/>
      <family val="2"/>
      <scheme val="minor"/>
    </font>
    <font>
      <b/>
      <sz val="9"/>
      <color theme="0"/>
      <name val="Calibri"/>
      <family val="2"/>
      <scheme val="minor"/>
    </font>
    <font>
      <b/>
      <sz val="10"/>
      <color rgb="FFFF0000"/>
      <name val="Calibri"/>
      <family val="2"/>
    </font>
    <font>
      <u/>
      <sz val="8"/>
      <color rgb="FFFF0000"/>
      <name val="Calibri"/>
      <family val="2"/>
      <scheme val="minor"/>
    </font>
    <font>
      <b/>
      <i/>
      <sz val="8"/>
      <color theme="0" tint="-0.499984740745262"/>
      <name val="Calibri"/>
      <family val="2"/>
      <scheme val="minor"/>
    </font>
    <font>
      <i/>
      <sz val="8"/>
      <color theme="0" tint="-0.499984740745262"/>
      <name val="Calibri"/>
      <family val="2"/>
      <scheme val="minor"/>
    </font>
    <font>
      <b/>
      <u/>
      <sz val="8"/>
      <color theme="9" tint="-0.249977111117893"/>
      <name val="Calibri"/>
      <family val="2"/>
      <scheme val="minor"/>
    </font>
    <font>
      <sz val="8"/>
      <color indexed="81"/>
      <name val="Tahoma"/>
      <family val="2"/>
    </font>
    <font>
      <sz val="9"/>
      <color indexed="81"/>
      <name val="Tahoma"/>
      <family val="2"/>
    </font>
    <font>
      <i/>
      <u/>
      <sz val="10"/>
      <color theme="0" tint="-0.499984740745262"/>
      <name val="Calibri"/>
      <family val="2"/>
      <scheme val="minor"/>
    </font>
    <font>
      <i/>
      <sz val="8"/>
      <color indexed="81"/>
      <name val="Tahoma"/>
      <family val="2"/>
    </font>
    <font>
      <u/>
      <sz val="10"/>
      <color rgb="FFFF0000"/>
      <name val="Calibri"/>
      <family val="2"/>
      <scheme val="minor"/>
    </font>
    <font>
      <b/>
      <i/>
      <u/>
      <sz val="9"/>
      <color rgb="FFFF0000"/>
      <name val="Calibri"/>
      <family val="2"/>
      <scheme val="minor"/>
    </font>
  </fonts>
  <fills count="3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mediumGray">
        <bgColor theme="0"/>
      </patternFill>
    </fill>
    <fill>
      <patternFill patternType="mediumGray"/>
    </fill>
    <fill>
      <patternFill patternType="mediumGray">
        <bgColor theme="2"/>
      </patternFill>
    </fill>
    <fill>
      <patternFill patternType="mediumGray">
        <bgColor auto="1"/>
      </patternFill>
    </fill>
    <fill>
      <patternFill patternType="solid">
        <fgColor rgb="FFFFFF00"/>
        <bgColor indexed="64"/>
      </patternFill>
    </fill>
    <fill>
      <patternFill patternType="solid">
        <fgColor rgb="FFFF000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mediumGray">
        <bgColor theme="8" tint="0.79998168889431442"/>
      </patternFill>
    </fill>
    <fill>
      <patternFill patternType="solid">
        <fgColor indexed="65"/>
        <bgColor indexed="64"/>
      </patternFill>
    </fill>
    <fill>
      <patternFill patternType="mediumGray">
        <bgColor theme="0" tint="-0.14999847407452621"/>
      </patternFill>
    </fill>
    <fill>
      <patternFill patternType="solid">
        <fgColor rgb="FF0070C0"/>
        <bgColor indexed="64"/>
      </patternFill>
    </fill>
    <fill>
      <patternFill patternType="solid">
        <fgColor rgb="FFFFFFCC"/>
        <bgColor indexed="64"/>
      </patternFill>
    </fill>
    <fill>
      <patternFill patternType="solid">
        <fgColor rgb="FF00B0F0"/>
        <bgColor indexed="64"/>
      </patternFill>
    </fill>
    <fill>
      <patternFill patternType="solid">
        <fgColor rgb="FFFF9900"/>
        <bgColor indexed="64"/>
      </patternFill>
    </fill>
    <fill>
      <patternFill patternType="mediumGray">
        <bgColor theme="8" tint="0.79995117038483843"/>
      </patternFill>
    </fill>
    <fill>
      <patternFill patternType="solid">
        <fgColor theme="4" tint="0.79998168889431442"/>
        <bgColor indexed="64"/>
      </patternFill>
    </fill>
    <fill>
      <patternFill patternType="mediumGray">
        <bgColor theme="8" tint="0.59999389629810485"/>
      </patternFill>
    </fill>
    <fill>
      <patternFill patternType="solid">
        <fgColor theme="8"/>
        <bgColor indexed="64"/>
      </patternFill>
    </fill>
    <fill>
      <patternFill patternType="solid">
        <fgColor theme="4" tint="0.59999389629810485"/>
        <bgColor indexed="64"/>
      </patternFill>
    </fill>
    <fill>
      <patternFill patternType="mediumGray">
        <bgColor rgb="FFFFFFCC"/>
      </patternFill>
    </fill>
    <fill>
      <patternFill patternType="solid">
        <fgColor theme="8" tint="0.79995117038483843"/>
        <bgColor indexed="64"/>
      </patternFill>
    </fill>
    <fill>
      <patternFill patternType="solid">
        <fgColor theme="5" tint="0.39997558519241921"/>
        <bgColor indexed="64"/>
      </patternFill>
    </fill>
  </fills>
  <borders count="235">
    <border>
      <left/>
      <right/>
      <top/>
      <bottom/>
      <diagonal/>
    </border>
    <border>
      <left/>
      <right/>
      <top/>
      <bottom style="dotted">
        <color indexed="64"/>
      </bottom>
      <diagonal/>
    </border>
    <border>
      <left/>
      <right/>
      <top style="dotted">
        <color indexed="64"/>
      </top>
      <bottom style="dotted">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style="thin">
        <color auto="1"/>
      </right>
      <top style="hair">
        <color auto="1"/>
      </top>
      <bottom style="hair">
        <color auto="1"/>
      </bottom>
      <diagonal/>
    </border>
    <border>
      <left/>
      <right style="thin">
        <color auto="1"/>
      </right>
      <top style="thin">
        <color auto="1"/>
      </top>
      <bottom/>
      <diagonal/>
    </border>
    <border>
      <left/>
      <right style="thin">
        <color auto="1"/>
      </right>
      <top/>
      <bottom style="thin">
        <color auto="1"/>
      </bottom>
      <diagonal/>
    </border>
    <border>
      <left style="thin">
        <color indexed="64"/>
      </left>
      <right/>
      <top/>
      <bottom/>
      <diagonal/>
    </border>
    <border>
      <left/>
      <right style="thin">
        <color auto="1"/>
      </right>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indexed="64"/>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style="thin">
        <color auto="1"/>
      </left>
      <right/>
      <top/>
      <bottom style="hair">
        <color auto="1"/>
      </bottom>
      <diagonal/>
    </border>
    <border>
      <left style="hair">
        <color auto="1"/>
      </left>
      <right style="thin">
        <color auto="1"/>
      </right>
      <top style="hair">
        <color auto="1"/>
      </top>
      <bottom style="hair">
        <color auto="1"/>
      </bottom>
      <diagonal/>
    </border>
    <border>
      <left/>
      <right style="thin">
        <color auto="1"/>
      </right>
      <top style="hair">
        <color auto="1"/>
      </top>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indexed="64"/>
      </left>
      <right style="medium">
        <color indexed="64"/>
      </right>
      <top style="thin">
        <color indexed="64"/>
      </top>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auto="1"/>
      </left>
      <right style="medium">
        <color auto="1"/>
      </right>
      <top style="thin">
        <color auto="1"/>
      </top>
      <bottom style="hair">
        <color auto="1"/>
      </bottom>
      <diagonal/>
    </border>
    <border>
      <left style="medium">
        <color auto="1"/>
      </left>
      <right/>
      <top/>
      <bottom style="medium">
        <color auto="1"/>
      </bottom>
      <diagonal/>
    </border>
    <border>
      <left style="thin">
        <color auto="1"/>
      </left>
      <right style="thin">
        <color auto="1"/>
      </right>
      <top/>
      <bottom style="hair">
        <color auto="1"/>
      </bottom>
      <diagonal/>
    </border>
    <border>
      <left style="medium">
        <color auto="1"/>
      </left>
      <right style="medium">
        <color auto="1"/>
      </right>
      <top/>
      <bottom style="hair">
        <color auto="1"/>
      </bottom>
      <diagonal/>
    </border>
    <border>
      <left/>
      <right style="thin">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hair">
        <color auto="1"/>
      </top>
      <bottom/>
      <diagonal/>
    </border>
    <border>
      <left style="thin">
        <color indexed="64"/>
      </left>
      <right style="hair">
        <color auto="1"/>
      </right>
      <top style="thin">
        <color indexed="64"/>
      </top>
      <bottom/>
      <diagonal/>
    </border>
    <border>
      <left style="thin">
        <color indexed="64"/>
      </left>
      <right style="hair">
        <color auto="1"/>
      </right>
      <top/>
      <bottom/>
      <diagonal/>
    </border>
    <border>
      <left style="thin">
        <color indexed="64"/>
      </left>
      <right style="hair">
        <color auto="1"/>
      </right>
      <top/>
      <bottom style="hair">
        <color auto="1"/>
      </bottom>
      <diagonal/>
    </border>
    <border>
      <left style="thin">
        <color auto="1"/>
      </left>
      <right/>
      <top style="hair">
        <color auto="1"/>
      </top>
      <bottom/>
      <diagonal/>
    </border>
    <border>
      <left/>
      <right/>
      <top style="thin">
        <color auto="1"/>
      </top>
      <bottom style="hair">
        <color auto="1"/>
      </bottom>
      <diagonal/>
    </border>
    <border>
      <left/>
      <right/>
      <top style="hair">
        <color auto="1"/>
      </top>
      <bottom style="hair">
        <color auto="1"/>
      </bottom>
      <diagonal/>
    </border>
    <border>
      <left/>
      <right/>
      <top/>
      <bottom style="thin">
        <color indexed="64"/>
      </bottom>
      <diagonal/>
    </border>
    <border>
      <left/>
      <right/>
      <top style="hair">
        <color auto="1"/>
      </top>
      <bottom/>
      <diagonal/>
    </border>
    <border>
      <left/>
      <right style="thin">
        <color auto="1"/>
      </right>
      <top style="thin">
        <color auto="1"/>
      </top>
      <bottom style="hair">
        <color auto="1"/>
      </bottom>
      <diagonal/>
    </border>
    <border>
      <left style="thin">
        <color auto="1"/>
      </left>
      <right style="hair">
        <color auto="1"/>
      </right>
      <top style="hair">
        <color auto="1"/>
      </top>
      <bottom/>
      <diagonal/>
    </border>
    <border>
      <left/>
      <right/>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diagonal/>
    </border>
    <border>
      <left style="medium">
        <color indexed="64"/>
      </left>
      <right style="medium">
        <color indexed="64"/>
      </right>
      <top style="hair">
        <color auto="1"/>
      </top>
      <bottom/>
      <diagonal/>
    </border>
    <border>
      <left style="thin">
        <color auto="1"/>
      </left>
      <right style="thin">
        <color auto="1"/>
      </right>
      <top style="dashDot">
        <color auto="1"/>
      </top>
      <bottom/>
      <diagonal/>
    </border>
    <border>
      <left style="thin">
        <color auto="1"/>
      </left>
      <right style="thin">
        <color auto="1"/>
      </right>
      <top style="dashDot">
        <color auto="1"/>
      </top>
      <bottom style="hair">
        <color auto="1"/>
      </bottom>
      <diagonal/>
    </border>
    <border>
      <left style="thin">
        <color auto="1"/>
      </left>
      <right/>
      <top style="dashDot">
        <color auto="1"/>
      </top>
      <bottom style="hair">
        <color auto="1"/>
      </bottom>
      <diagonal/>
    </border>
    <border>
      <left style="medium">
        <color indexed="64"/>
      </left>
      <right style="medium">
        <color indexed="64"/>
      </right>
      <top style="dashDot">
        <color auto="1"/>
      </top>
      <bottom style="hair">
        <color auto="1"/>
      </bottom>
      <diagonal/>
    </border>
    <border>
      <left style="thin">
        <color auto="1"/>
      </left>
      <right style="thin">
        <color auto="1"/>
      </right>
      <top/>
      <bottom style="dashDot">
        <color auto="1"/>
      </bottom>
      <diagonal/>
    </border>
    <border>
      <left style="thin">
        <color indexed="64"/>
      </left>
      <right style="hair">
        <color auto="1"/>
      </right>
      <top/>
      <bottom style="dashDot">
        <color auto="1"/>
      </bottom>
      <diagonal/>
    </border>
    <border>
      <left style="thin">
        <color auto="1"/>
      </left>
      <right style="thin">
        <color auto="1"/>
      </right>
      <top style="hair">
        <color auto="1"/>
      </top>
      <bottom style="dashDot">
        <color auto="1"/>
      </bottom>
      <diagonal/>
    </border>
    <border>
      <left style="thin">
        <color auto="1"/>
      </left>
      <right/>
      <top style="hair">
        <color auto="1"/>
      </top>
      <bottom style="dashDot">
        <color auto="1"/>
      </bottom>
      <diagonal/>
    </border>
    <border>
      <left style="medium">
        <color indexed="64"/>
      </left>
      <right style="medium">
        <color indexed="64"/>
      </right>
      <top style="hair">
        <color auto="1"/>
      </top>
      <bottom style="dashDot">
        <color auto="1"/>
      </bottom>
      <diagonal/>
    </border>
    <border>
      <left style="thin">
        <color auto="1"/>
      </left>
      <right/>
      <top style="dashDot">
        <color auto="1"/>
      </top>
      <bottom/>
      <diagonal/>
    </border>
    <border>
      <left/>
      <right/>
      <top style="dashDot">
        <color auto="1"/>
      </top>
      <bottom/>
      <diagonal/>
    </border>
    <border>
      <left/>
      <right/>
      <top style="dashDot">
        <color indexed="64"/>
      </top>
      <bottom style="hair">
        <color auto="1"/>
      </bottom>
      <diagonal/>
    </border>
    <border>
      <left/>
      <right style="thin">
        <color auto="1"/>
      </right>
      <top style="dashDot">
        <color indexed="64"/>
      </top>
      <bottom style="hair">
        <color auto="1"/>
      </bottom>
      <diagonal/>
    </border>
    <border>
      <left style="hair">
        <color auto="1"/>
      </left>
      <right/>
      <top style="hair">
        <color auto="1"/>
      </top>
      <bottom/>
      <diagonal/>
    </border>
    <border>
      <left/>
      <right style="thin">
        <color auto="1"/>
      </right>
      <top style="dashDot">
        <color indexed="64"/>
      </top>
      <bottom/>
      <diagonal/>
    </border>
    <border>
      <left style="medium">
        <color indexed="64"/>
      </left>
      <right style="medium">
        <color indexed="64"/>
      </right>
      <top style="dashDot">
        <color indexed="64"/>
      </top>
      <bottom/>
      <diagonal/>
    </border>
    <border>
      <left style="thin">
        <color indexed="64"/>
      </left>
      <right/>
      <top style="dashDot">
        <color indexed="64"/>
      </top>
      <bottom style="thin">
        <color auto="1"/>
      </bottom>
      <diagonal/>
    </border>
    <border>
      <left/>
      <right/>
      <top style="dashDot">
        <color indexed="64"/>
      </top>
      <bottom style="thin">
        <color auto="1"/>
      </bottom>
      <diagonal/>
    </border>
    <border>
      <left/>
      <right style="thin">
        <color auto="1"/>
      </right>
      <top style="dashDot">
        <color indexed="64"/>
      </top>
      <bottom style="thin">
        <color auto="1"/>
      </bottom>
      <diagonal/>
    </border>
    <border>
      <left style="thin">
        <color indexed="64"/>
      </left>
      <right style="thin">
        <color indexed="64"/>
      </right>
      <top style="dashDot">
        <color indexed="64"/>
      </top>
      <bottom style="thin">
        <color indexed="64"/>
      </bottom>
      <diagonal/>
    </border>
    <border>
      <left style="medium">
        <color indexed="64"/>
      </left>
      <right style="medium">
        <color indexed="64"/>
      </right>
      <top style="hair">
        <color auto="1"/>
      </top>
      <bottom style="thin">
        <color indexed="64"/>
      </bottom>
      <diagonal/>
    </border>
    <border>
      <left style="medium">
        <color theme="9" tint="-0.24994659260841701"/>
      </left>
      <right style="medium">
        <color theme="9" tint="-0.24994659260841701"/>
      </right>
      <top style="medium">
        <color theme="9" tint="-0.24994659260841701"/>
      </top>
      <bottom/>
      <diagonal/>
    </border>
    <border>
      <left style="medium">
        <color theme="9" tint="-0.24994659260841701"/>
      </left>
      <right style="medium">
        <color theme="9" tint="-0.24994659260841701"/>
      </right>
      <top/>
      <bottom style="medium">
        <color theme="9" tint="-0.24994659260841701"/>
      </bottom>
      <diagonal/>
    </border>
    <border>
      <left style="medium">
        <color indexed="64"/>
      </left>
      <right/>
      <top style="dashDot">
        <color indexed="64"/>
      </top>
      <bottom style="thin">
        <color indexed="64"/>
      </bottom>
      <diagonal/>
    </border>
    <border>
      <left/>
      <right/>
      <top style="dott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style="medium">
        <color indexed="64"/>
      </right>
      <top style="thin">
        <color auto="1"/>
      </top>
      <bottom style="thin">
        <color auto="1"/>
      </bottom>
      <diagonal/>
    </border>
    <border>
      <left style="thin">
        <color indexed="64"/>
      </left>
      <right style="medium">
        <color indexed="64"/>
      </right>
      <top/>
      <bottom/>
      <diagonal/>
    </border>
    <border>
      <left style="dashDot">
        <color auto="1"/>
      </left>
      <right style="dashDot">
        <color auto="1"/>
      </right>
      <top style="thin">
        <color auto="1"/>
      </top>
      <bottom style="thin">
        <color auto="1"/>
      </bottom>
      <diagonal/>
    </border>
    <border>
      <left style="dashDot">
        <color auto="1"/>
      </left>
      <right/>
      <top style="thin">
        <color auto="1"/>
      </top>
      <bottom style="thin">
        <color auto="1"/>
      </bottom>
      <diagonal/>
    </border>
    <border>
      <left style="dashDot">
        <color auto="1"/>
      </left>
      <right style="thin">
        <color auto="1"/>
      </right>
      <top style="thin">
        <color auto="1"/>
      </top>
      <bottom style="thin">
        <color auto="1"/>
      </bottom>
      <diagonal/>
    </border>
    <border>
      <left style="thin">
        <color auto="1"/>
      </left>
      <right style="dashDot">
        <color auto="1"/>
      </right>
      <top style="thin">
        <color auto="1"/>
      </top>
      <bottom style="thin">
        <color auto="1"/>
      </bottom>
      <diagonal/>
    </border>
    <border>
      <left style="thin">
        <color auto="1"/>
      </left>
      <right style="dashDot">
        <color auto="1"/>
      </right>
      <top style="thin">
        <color auto="1"/>
      </top>
      <bottom style="hair">
        <color auto="1"/>
      </bottom>
      <diagonal/>
    </border>
    <border>
      <left style="thin">
        <color auto="1"/>
      </left>
      <right style="dashDot">
        <color auto="1"/>
      </right>
      <top style="hair">
        <color auto="1"/>
      </top>
      <bottom style="hair">
        <color auto="1"/>
      </bottom>
      <diagonal/>
    </border>
    <border>
      <left style="thin">
        <color auto="1"/>
      </left>
      <right style="dashDot">
        <color auto="1"/>
      </right>
      <top style="hair">
        <color auto="1"/>
      </top>
      <bottom style="thin">
        <color auto="1"/>
      </bottom>
      <diagonal/>
    </border>
    <border>
      <left style="dashDot">
        <color auto="1"/>
      </left>
      <right style="dashDot">
        <color auto="1"/>
      </right>
      <top style="thin">
        <color auto="1"/>
      </top>
      <bottom style="hair">
        <color auto="1"/>
      </bottom>
      <diagonal/>
    </border>
    <border>
      <left style="dashDot">
        <color auto="1"/>
      </left>
      <right style="dashDot">
        <color auto="1"/>
      </right>
      <top style="hair">
        <color auto="1"/>
      </top>
      <bottom style="hair">
        <color auto="1"/>
      </bottom>
      <diagonal/>
    </border>
    <border>
      <left style="dashDot">
        <color auto="1"/>
      </left>
      <right style="dashDot">
        <color auto="1"/>
      </right>
      <top style="hair">
        <color auto="1"/>
      </top>
      <bottom style="thin">
        <color auto="1"/>
      </bottom>
      <diagonal/>
    </border>
    <border>
      <left style="medium">
        <color indexed="64"/>
      </left>
      <right/>
      <top style="medium">
        <color indexed="64"/>
      </top>
      <bottom/>
      <diagonal/>
    </border>
    <border>
      <left style="thin">
        <color indexed="64"/>
      </left>
      <right style="dashDotDot">
        <color indexed="64"/>
      </right>
      <top style="thin">
        <color auto="1"/>
      </top>
      <bottom style="thin">
        <color auto="1"/>
      </bottom>
      <diagonal/>
    </border>
    <border>
      <left style="thin">
        <color indexed="64"/>
      </left>
      <right style="dashDotDot">
        <color indexed="64"/>
      </right>
      <top style="thin">
        <color auto="1"/>
      </top>
      <bottom style="hair">
        <color auto="1"/>
      </bottom>
      <diagonal/>
    </border>
    <border>
      <left style="thin">
        <color indexed="64"/>
      </left>
      <right style="dashDotDot">
        <color indexed="64"/>
      </right>
      <top style="hair">
        <color auto="1"/>
      </top>
      <bottom style="hair">
        <color auto="1"/>
      </bottom>
      <diagonal/>
    </border>
    <border>
      <left style="thin">
        <color indexed="64"/>
      </left>
      <right style="dashDotDot">
        <color indexed="64"/>
      </right>
      <top style="hair">
        <color auto="1"/>
      </top>
      <bottom style="thin">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indexed="64"/>
      </right>
      <top style="thin">
        <color auto="1"/>
      </top>
      <bottom style="thin">
        <color auto="1"/>
      </bottom>
      <diagonal/>
    </border>
    <border>
      <left style="medium">
        <color auto="1"/>
      </left>
      <right/>
      <top style="thin">
        <color auto="1"/>
      </top>
      <bottom style="thin">
        <color auto="1"/>
      </bottom>
      <diagonal/>
    </border>
    <border>
      <left style="thin">
        <color auto="1"/>
      </left>
      <right style="hair">
        <color auto="1"/>
      </right>
      <top style="dashDot">
        <color auto="1"/>
      </top>
      <bottom/>
      <diagonal/>
    </border>
    <border>
      <left/>
      <right style="medium">
        <color indexed="64"/>
      </right>
      <top/>
      <bottom/>
      <diagonal/>
    </border>
    <border>
      <left/>
      <right/>
      <top style="hair">
        <color auto="1"/>
      </top>
      <bottom style="dashDot">
        <color auto="1"/>
      </bottom>
      <diagonal/>
    </border>
    <border>
      <left style="thin">
        <color auto="1"/>
      </left>
      <right style="dashDot">
        <color auto="1"/>
      </right>
      <top/>
      <bottom style="thin">
        <color auto="1"/>
      </bottom>
      <diagonal/>
    </border>
    <border>
      <left/>
      <right style="thin">
        <color auto="1"/>
      </right>
      <top style="hair">
        <color auto="1"/>
      </top>
      <bottom style="dashDot">
        <color auto="1"/>
      </bottom>
      <diagonal/>
    </border>
    <border>
      <left style="thin">
        <color auto="1"/>
      </left>
      <right style="dashDot">
        <color auto="1"/>
      </right>
      <top/>
      <bottom style="hair">
        <color auto="1"/>
      </bottom>
      <diagonal/>
    </border>
    <border>
      <left style="thin">
        <color auto="1"/>
      </left>
      <right style="dashDot">
        <color auto="1"/>
      </right>
      <top/>
      <bottom/>
      <diagonal/>
    </border>
    <border>
      <left style="thin">
        <color auto="1"/>
      </left>
      <right style="dashDot">
        <color auto="1"/>
      </right>
      <top style="dashDot">
        <color auto="1"/>
      </top>
      <bottom style="hair">
        <color auto="1"/>
      </bottom>
      <diagonal/>
    </border>
    <border>
      <left style="thin">
        <color auto="1"/>
      </left>
      <right style="dashDot">
        <color auto="1"/>
      </right>
      <top style="hair">
        <color auto="1"/>
      </top>
      <bottom style="dashDot">
        <color auto="1"/>
      </bottom>
      <diagonal/>
    </border>
    <border>
      <left style="thin">
        <color auto="1"/>
      </left>
      <right style="dashDot">
        <color auto="1"/>
      </right>
      <top style="hair">
        <color auto="1"/>
      </top>
      <bottom/>
      <diagonal/>
    </border>
    <border>
      <left style="thin">
        <color auto="1"/>
      </left>
      <right style="dashDot">
        <color auto="1"/>
      </right>
      <top style="thin">
        <color indexed="64"/>
      </top>
      <bottom/>
      <diagonal/>
    </border>
    <border>
      <left style="thin">
        <color auto="1"/>
      </left>
      <right style="dashDot">
        <color auto="1"/>
      </right>
      <top style="dashDot">
        <color auto="1"/>
      </top>
      <bottom/>
      <diagonal/>
    </border>
    <border>
      <left/>
      <right style="dashDot">
        <color auto="1"/>
      </right>
      <top style="hair">
        <color auto="1"/>
      </top>
      <bottom style="hair">
        <color auto="1"/>
      </bottom>
      <diagonal/>
    </border>
    <border>
      <left/>
      <right style="dashDot">
        <color auto="1"/>
      </right>
      <top/>
      <bottom style="thin">
        <color auto="1"/>
      </bottom>
      <diagonal/>
    </border>
    <border>
      <left/>
      <right style="dashDot">
        <color auto="1"/>
      </right>
      <top style="thin">
        <color auto="1"/>
      </top>
      <bottom style="thin">
        <color auto="1"/>
      </bottom>
      <diagonal/>
    </border>
    <border>
      <left/>
      <right style="dashDot">
        <color auto="1"/>
      </right>
      <top/>
      <bottom style="hair">
        <color auto="1"/>
      </bottom>
      <diagonal/>
    </border>
    <border>
      <left/>
      <right style="dashDot">
        <color auto="1"/>
      </right>
      <top/>
      <bottom/>
      <diagonal/>
    </border>
    <border>
      <left/>
      <right style="dashDot">
        <color auto="1"/>
      </right>
      <top style="dashDot">
        <color auto="1"/>
      </top>
      <bottom style="hair">
        <color auto="1"/>
      </bottom>
      <diagonal/>
    </border>
    <border>
      <left/>
      <right style="dashDot">
        <color auto="1"/>
      </right>
      <top style="hair">
        <color auto="1"/>
      </top>
      <bottom style="dashDot">
        <color auto="1"/>
      </bottom>
      <diagonal/>
    </border>
    <border>
      <left/>
      <right style="dashDot">
        <color auto="1"/>
      </right>
      <top style="thin">
        <color indexed="64"/>
      </top>
      <bottom/>
      <diagonal/>
    </border>
    <border>
      <left/>
      <right style="dashDot">
        <color auto="1"/>
      </right>
      <top style="hair">
        <color auto="1"/>
      </top>
      <bottom/>
      <diagonal/>
    </border>
    <border>
      <left style="thin">
        <color auto="1"/>
      </left>
      <right style="hair">
        <color auto="1"/>
      </right>
      <top style="thin">
        <color auto="1"/>
      </top>
      <bottom style="thin">
        <color auto="1"/>
      </bottom>
      <diagonal/>
    </border>
    <border>
      <left style="dashDot">
        <color auto="1"/>
      </left>
      <right style="thin">
        <color auto="1"/>
      </right>
      <top style="thin">
        <color auto="1"/>
      </top>
      <bottom/>
      <diagonal/>
    </border>
    <border>
      <left style="dashDot">
        <color auto="1"/>
      </left>
      <right style="thin">
        <color auto="1"/>
      </right>
      <top style="hair">
        <color auto="1"/>
      </top>
      <bottom style="hair">
        <color auto="1"/>
      </bottom>
      <diagonal/>
    </border>
    <border>
      <left style="dashDot">
        <color auto="1"/>
      </left>
      <right style="thin">
        <color auto="1"/>
      </right>
      <top style="hair">
        <color auto="1"/>
      </top>
      <bottom/>
      <diagonal/>
    </border>
    <border>
      <left style="dashDot">
        <color auto="1"/>
      </left>
      <right style="thin">
        <color auto="1"/>
      </right>
      <top/>
      <bottom style="hair">
        <color auto="1"/>
      </bottom>
      <diagonal/>
    </border>
    <border>
      <left style="dashDot">
        <color auto="1"/>
      </left>
      <right style="thin">
        <color auto="1"/>
      </right>
      <top style="dashDot">
        <color auto="1"/>
      </top>
      <bottom style="hair">
        <color auto="1"/>
      </bottom>
      <diagonal/>
    </border>
    <border>
      <left style="dashDot">
        <color auto="1"/>
      </left>
      <right style="thin">
        <color auto="1"/>
      </right>
      <top style="hair">
        <color auto="1"/>
      </top>
      <bottom style="dashDot">
        <color auto="1"/>
      </bottom>
      <diagonal/>
    </border>
    <border>
      <left style="dashDot">
        <color auto="1"/>
      </left>
      <right style="thin">
        <color auto="1"/>
      </right>
      <top/>
      <bottom style="thin">
        <color auto="1"/>
      </bottom>
      <diagonal/>
    </border>
    <border>
      <left style="dashDot">
        <color auto="1"/>
      </left>
      <right style="thin">
        <color auto="1"/>
      </right>
      <top style="thin">
        <color auto="1"/>
      </top>
      <bottom style="hair">
        <color auto="1"/>
      </bottom>
      <diagonal/>
    </border>
    <border>
      <left style="dashDot">
        <color auto="1"/>
      </left>
      <right style="thin">
        <color auto="1"/>
      </right>
      <top/>
      <bottom/>
      <diagonal/>
    </border>
    <border>
      <left style="dashDot">
        <color indexed="64"/>
      </left>
      <right style="thin">
        <color indexed="64"/>
      </right>
      <top style="dashDot">
        <color auto="1"/>
      </top>
      <bottom/>
      <diagonal/>
    </border>
    <border>
      <left style="medium">
        <color auto="1"/>
      </left>
      <right/>
      <top/>
      <bottom style="hair">
        <color auto="1"/>
      </bottom>
      <diagonal/>
    </border>
    <border>
      <left style="medium">
        <color indexed="64"/>
      </left>
      <right/>
      <top style="hair">
        <color auto="1"/>
      </top>
      <bottom style="hair">
        <color auto="1"/>
      </bottom>
      <diagonal/>
    </border>
    <border>
      <left style="medium">
        <color auto="1"/>
      </left>
      <right style="medium">
        <color theme="9" tint="-0.24994659260841701"/>
      </right>
      <top/>
      <bottom style="hair">
        <color auto="1"/>
      </bottom>
      <diagonal/>
    </border>
    <border>
      <left style="medium">
        <color auto="1"/>
      </left>
      <right style="medium">
        <color theme="9" tint="-0.24994659260841701"/>
      </right>
      <top style="hair">
        <color auto="1"/>
      </top>
      <bottom style="hair">
        <color auto="1"/>
      </bottom>
      <diagonal/>
    </border>
    <border>
      <left style="medium">
        <color auto="1"/>
      </left>
      <right/>
      <top style="thin">
        <color auto="1"/>
      </top>
      <bottom/>
      <diagonal/>
    </border>
    <border>
      <left style="medium">
        <color theme="9" tint="-0.24994659260841701"/>
      </left>
      <right/>
      <top style="medium">
        <color theme="9" tint="-0.24994659260841701"/>
      </top>
      <bottom style="medium">
        <color theme="9" tint="-0.24994659260841701"/>
      </bottom>
      <diagonal/>
    </border>
    <border>
      <left style="dashDot">
        <color auto="1"/>
      </left>
      <right style="dashDot">
        <color auto="1"/>
      </right>
      <top/>
      <bottom style="hair">
        <color auto="1"/>
      </bottom>
      <diagonal/>
    </border>
    <border>
      <left style="thin">
        <color indexed="64"/>
      </left>
      <right style="dashDotDot">
        <color indexed="64"/>
      </right>
      <top/>
      <bottom style="hair">
        <color auto="1"/>
      </bottom>
      <diagonal/>
    </border>
    <border>
      <left style="medium">
        <color auto="1"/>
      </left>
      <right style="thin">
        <color auto="1"/>
      </right>
      <top/>
      <bottom/>
      <diagonal/>
    </border>
    <border>
      <left style="medium">
        <color auto="1"/>
      </left>
      <right style="thin">
        <color auto="1"/>
      </right>
      <top style="hair">
        <color auto="1"/>
      </top>
      <bottom style="hair">
        <color auto="1"/>
      </bottom>
      <diagonal/>
    </border>
    <border>
      <left/>
      <right style="medium">
        <color auto="1"/>
      </right>
      <top/>
      <bottom style="thin">
        <color indexed="64"/>
      </bottom>
      <diagonal/>
    </border>
    <border>
      <left/>
      <right style="medium">
        <color indexed="64"/>
      </right>
      <top style="thin">
        <color indexed="64"/>
      </top>
      <bottom/>
      <diagonal/>
    </border>
    <border>
      <left style="medium">
        <color indexed="64"/>
      </left>
      <right style="dashDot">
        <color indexed="64"/>
      </right>
      <top style="thin">
        <color indexed="64"/>
      </top>
      <bottom/>
      <diagonal/>
    </border>
    <border>
      <left style="medium">
        <color indexed="64"/>
      </left>
      <right style="dashDot">
        <color indexed="64"/>
      </right>
      <top/>
      <bottom style="thin">
        <color indexed="64"/>
      </bottom>
      <diagonal/>
    </border>
    <border>
      <left style="medium">
        <color indexed="64"/>
      </left>
      <right style="dashDot">
        <color indexed="64"/>
      </right>
      <top style="hair">
        <color auto="1"/>
      </top>
      <bottom style="hair">
        <color auto="1"/>
      </bottom>
      <diagonal/>
    </border>
    <border>
      <left style="medium">
        <color indexed="64"/>
      </left>
      <right style="dashDot">
        <color indexed="64"/>
      </right>
      <top style="hair">
        <color auto="1"/>
      </top>
      <bottom/>
      <diagonal/>
    </border>
    <border>
      <left style="medium">
        <color auto="1"/>
      </left>
      <right style="dashDot">
        <color indexed="64"/>
      </right>
      <top/>
      <bottom style="hair">
        <color auto="1"/>
      </bottom>
      <diagonal/>
    </border>
    <border>
      <left style="medium">
        <color indexed="64"/>
      </left>
      <right style="dashDot">
        <color indexed="64"/>
      </right>
      <top style="dashDot">
        <color auto="1"/>
      </top>
      <bottom style="hair">
        <color auto="1"/>
      </bottom>
      <diagonal/>
    </border>
    <border>
      <left style="medium">
        <color indexed="64"/>
      </left>
      <right style="dashDot">
        <color indexed="64"/>
      </right>
      <top style="hair">
        <color auto="1"/>
      </top>
      <bottom style="dashDot">
        <color auto="1"/>
      </bottom>
      <diagonal/>
    </border>
    <border>
      <left style="medium">
        <color indexed="64"/>
      </left>
      <right style="dashDot">
        <color indexed="64"/>
      </right>
      <top/>
      <bottom/>
      <diagonal/>
    </border>
    <border>
      <left style="medium">
        <color indexed="64"/>
      </left>
      <right style="dashDot">
        <color indexed="64"/>
      </right>
      <top style="hair">
        <color auto="1"/>
      </top>
      <bottom style="thin">
        <color indexed="64"/>
      </bottom>
      <diagonal/>
    </border>
    <border>
      <left style="medium">
        <color auto="1"/>
      </left>
      <right style="dashDot">
        <color indexed="64"/>
      </right>
      <top style="thin">
        <color auto="1"/>
      </top>
      <bottom style="hair">
        <color auto="1"/>
      </bottom>
      <diagonal/>
    </border>
    <border>
      <left/>
      <right/>
      <top style="medium">
        <color indexed="64"/>
      </top>
      <bottom/>
      <diagonal/>
    </border>
    <border>
      <left/>
      <right style="medium">
        <color auto="1"/>
      </right>
      <top style="hair">
        <color auto="1"/>
      </top>
      <bottom style="hair">
        <color auto="1"/>
      </bottom>
      <diagonal/>
    </border>
    <border>
      <left/>
      <right style="medium">
        <color auto="1"/>
      </right>
      <top style="hair">
        <color auto="1"/>
      </top>
      <bottom/>
      <diagonal/>
    </border>
    <border>
      <left/>
      <right style="medium">
        <color auto="1"/>
      </right>
      <top/>
      <bottom style="hair">
        <color auto="1"/>
      </bottom>
      <diagonal/>
    </border>
    <border>
      <left/>
      <right style="medium">
        <color auto="1"/>
      </right>
      <top style="dashDot">
        <color auto="1"/>
      </top>
      <bottom style="hair">
        <color auto="1"/>
      </bottom>
      <diagonal/>
    </border>
    <border>
      <left/>
      <right style="medium">
        <color auto="1"/>
      </right>
      <top style="hair">
        <color auto="1"/>
      </top>
      <bottom style="dashDot">
        <color auto="1"/>
      </bottom>
      <diagonal/>
    </border>
    <border>
      <left/>
      <right style="medium">
        <color auto="1"/>
      </right>
      <top style="hair">
        <color auto="1"/>
      </top>
      <bottom style="thin">
        <color indexed="64"/>
      </bottom>
      <diagonal/>
    </border>
    <border>
      <left/>
      <right style="dashDot">
        <color auto="1"/>
      </right>
      <top style="hair">
        <color auto="1"/>
      </top>
      <bottom style="thin">
        <color auto="1"/>
      </bottom>
      <diagonal/>
    </border>
    <border>
      <left style="medium">
        <color auto="1"/>
      </left>
      <right style="medium">
        <color auto="1"/>
      </right>
      <top style="hair">
        <color auto="1"/>
      </top>
      <bottom style="dotted">
        <color auto="1"/>
      </bottom>
      <diagonal/>
    </border>
    <border>
      <left style="dashDot">
        <color auto="1"/>
      </left>
      <right style="thin">
        <color auto="1"/>
      </right>
      <top style="hair">
        <color auto="1"/>
      </top>
      <bottom style="thin">
        <color auto="1"/>
      </bottom>
      <diagonal/>
    </border>
    <border>
      <left style="medium">
        <color auto="1"/>
      </left>
      <right style="thin">
        <color auto="1"/>
      </right>
      <top style="thin">
        <color auto="1"/>
      </top>
      <bottom style="hair">
        <color auto="1"/>
      </bottom>
      <diagonal/>
    </border>
    <border>
      <left style="hair">
        <color auto="1"/>
      </left>
      <right style="thin">
        <color auto="1"/>
      </right>
      <top/>
      <bottom/>
      <diagonal/>
    </border>
    <border>
      <left style="medium">
        <color auto="1"/>
      </left>
      <right style="thin">
        <color auto="1"/>
      </right>
      <top style="hair">
        <color auto="1"/>
      </top>
      <bottom/>
      <diagonal/>
    </border>
    <border>
      <left style="medium">
        <color auto="1"/>
      </left>
      <right style="thin">
        <color auto="1"/>
      </right>
      <top/>
      <bottom style="hair">
        <color auto="1"/>
      </bottom>
      <diagonal/>
    </border>
    <border>
      <left style="dashDot">
        <color auto="1"/>
      </left>
      <right/>
      <top style="hair">
        <color auto="1"/>
      </top>
      <bottom style="hair">
        <color auto="1"/>
      </bottom>
      <diagonal/>
    </border>
    <border>
      <left style="medium">
        <color rgb="FFFF0000"/>
      </left>
      <right style="medium">
        <color rgb="FFFF0000"/>
      </right>
      <top style="medium">
        <color rgb="FFFF0000"/>
      </top>
      <bottom style="medium">
        <color rgb="FFFF0000"/>
      </bottom>
      <diagonal/>
    </border>
    <border>
      <left/>
      <right style="thin">
        <color auto="1"/>
      </right>
      <top style="medium">
        <color auto="1"/>
      </top>
      <bottom/>
      <diagonal/>
    </border>
    <border>
      <left style="thin">
        <color indexed="64"/>
      </left>
      <right style="thin">
        <color indexed="64"/>
      </right>
      <top style="medium">
        <color auto="1"/>
      </top>
      <bottom/>
      <diagonal/>
    </border>
    <border>
      <left style="thin">
        <color auto="1"/>
      </left>
      <right/>
      <top style="medium">
        <color auto="1"/>
      </top>
      <bottom/>
      <diagonal/>
    </border>
    <border>
      <left style="medium">
        <color auto="1"/>
      </left>
      <right style="hair">
        <color auto="1"/>
      </right>
      <top style="hair">
        <color auto="1"/>
      </top>
      <bottom/>
      <diagonal/>
    </border>
    <border>
      <left style="medium">
        <color auto="1"/>
      </left>
      <right style="hair">
        <color auto="1"/>
      </right>
      <top/>
      <bottom/>
      <diagonal/>
    </border>
    <border>
      <left style="medium">
        <color auto="1"/>
      </left>
      <right style="hair">
        <color auto="1"/>
      </right>
      <top/>
      <bottom style="medium">
        <color auto="1"/>
      </bottom>
      <diagonal/>
    </border>
    <border>
      <left style="hair">
        <color auto="1"/>
      </left>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thin">
        <color auto="1"/>
      </right>
      <top/>
      <bottom style="medium">
        <color auto="1"/>
      </bottom>
      <diagonal/>
    </border>
    <border>
      <left style="thin">
        <color auto="1"/>
      </left>
      <right/>
      <top style="hair">
        <color auto="1"/>
      </top>
      <bottom style="medium">
        <color auto="1"/>
      </bottom>
      <diagonal/>
    </border>
    <border>
      <left style="medium">
        <color auto="1"/>
      </left>
      <right style="medium">
        <color auto="1"/>
      </right>
      <top style="hair">
        <color auto="1"/>
      </top>
      <bottom style="medium">
        <color auto="1"/>
      </bottom>
      <diagonal/>
    </border>
    <border>
      <left/>
      <right style="medium">
        <color theme="9" tint="-0.24994659260841701"/>
      </right>
      <top style="medium">
        <color theme="9" tint="-0.24994659260841701"/>
      </top>
      <bottom style="medium">
        <color theme="9" tint="-0.24994659260841701"/>
      </bottom>
      <diagonal/>
    </border>
    <border>
      <left style="hair">
        <color auto="1"/>
      </left>
      <right style="hair">
        <color auto="1"/>
      </right>
      <top/>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style="hair">
        <color auto="1"/>
      </right>
      <top style="hair">
        <color auto="1"/>
      </top>
      <bottom style="hair">
        <color auto="1"/>
      </bottom>
      <diagonal/>
    </border>
    <border>
      <left/>
      <right style="hair">
        <color auto="1"/>
      </right>
      <top/>
      <bottom/>
      <diagonal/>
    </border>
    <border>
      <left style="medium">
        <color indexed="64"/>
      </left>
      <right style="medium">
        <color indexed="64"/>
      </right>
      <top style="dashDot">
        <color indexed="64"/>
      </top>
      <bottom style="thin">
        <color auto="1"/>
      </bottom>
      <diagonal/>
    </border>
    <border>
      <left style="medium">
        <color auto="1"/>
      </left>
      <right style="thin">
        <color indexed="64"/>
      </right>
      <top style="thin">
        <color indexed="64"/>
      </top>
      <bottom/>
      <diagonal/>
    </border>
    <border>
      <left/>
      <right style="medium">
        <color auto="1"/>
      </right>
      <top style="thin">
        <color auto="1"/>
      </top>
      <bottom style="hair">
        <color auto="1"/>
      </bottom>
      <diagonal/>
    </border>
    <border>
      <left/>
      <right style="medium">
        <color theme="9" tint="-0.24994659260841701"/>
      </right>
      <top/>
      <bottom/>
      <diagonal/>
    </border>
    <border>
      <left/>
      <right/>
      <top style="medium">
        <color theme="9" tint="-0.24994659260841701"/>
      </top>
      <bottom/>
      <diagonal/>
    </border>
    <border>
      <left style="dashDot">
        <color auto="1"/>
      </left>
      <right style="medium">
        <color indexed="64"/>
      </right>
      <top style="hair">
        <color auto="1"/>
      </top>
      <bottom style="hair">
        <color auto="1"/>
      </bottom>
      <diagonal/>
    </border>
    <border>
      <left style="medium">
        <color auto="1"/>
      </left>
      <right/>
      <top style="hair">
        <color auto="1"/>
      </top>
      <bottom/>
      <diagonal/>
    </border>
    <border>
      <left style="medium">
        <color auto="1"/>
      </left>
      <right/>
      <top style="thin">
        <color auto="1"/>
      </top>
      <bottom style="hair">
        <color auto="1"/>
      </bottom>
      <diagonal/>
    </border>
    <border>
      <left style="medium">
        <color theme="9" tint="-0.24994659260841701"/>
      </left>
      <right style="thin">
        <color indexed="64"/>
      </right>
      <top style="hair">
        <color auto="1"/>
      </top>
      <bottom style="thin">
        <color auto="1"/>
      </bottom>
      <diagonal/>
    </border>
    <border>
      <left/>
      <right style="medium">
        <color theme="9" tint="-0.24994659260841701"/>
      </right>
      <top/>
      <bottom style="thin">
        <color indexed="64"/>
      </bottom>
      <diagonal/>
    </border>
    <border>
      <left style="thin">
        <color auto="1"/>
      </left>
      <right style="thin">
        <color auto="1"/>
      </right>
      <top style="medium">
        <color auto="1"/>
      </top>
      <bottom style="hair">
        <color auto="1"/>
      </bottom>
      <diagonal/>
    </border>
    <border>
      <left style="dotted">
        <color auto="1"/>
      </left>
      <right style="dotted">
        <color auto="1"/>
      </right>
      <top style="dotted">
        <color auto="1"/>
      </top>
      <bottom/>
      <diagonal/>
    </border>
    <border>
      <left style="dotted">
        <color auto="1"/>
      </left>
      <right style="dotted">
        <color auto="1"/>
      </right>
      <top/>
      <bottom style="dotted">
        <color auto="1"/>
      </bottom>
      <diagonal/>
    </border>
    <border>
      <left/>
      <right/>
      <top/>
      <bottom style="medium">
        <color theme="9" tint="-0.24994659260841701"/>
      </bottom>
      <diagonal/>
    </border>
    <border>
      <left style="thin">
        <color auto="1"/>
      </left>
      <right style="thin">
        <color auto="1"/>
      </right>
      <top style="thin">
        <color auto="1"/>
      </top>
      <bottom style="dotted">
        <color auto="1"/>
      </bottom>
      <diagonal/>
    </border>
    <border>
      <left/>
      <right style="medium">
        <color indexed="64"/>
      </right>
      <top/>
      <bottom style="medium">
        <color theme="9" tint="-0.24994659260841701"/>
      </bottom>
      <diagonal/>
    </border>
    <border>
      <left style="medium">
        <color auto="1"/>
      </left>
      <right style="thin">
        <color auto="1"/>
      </right>
      <top/>
      <bottom style="thin">
        <color indexed="64"/>
      </bottom>
      <diagonal/>
    </border>
    <border>
      <left/>
      <right style="hair">
        <color auto="1"/>
      </right>
      <top style="hair">
        <color auto="1"/>
      </top>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indexed="64"/>
      </left>
      <right/>
      <top/>
      <bottom/>
      <diagonal/>
    </border>
    <border>
      <left style="medium">
        <color auto="1"/>
      </left>
      <right/>
      <top style="medium">
        <color auto="1"/>
      </top>
      <bottom style="medium">
        <color auto="1"/>
      </bottom>
      <diagonal/>
    </border>
    <border>
      <left style="dashDot">
        <color auto="1"/>
      </left>
      <right/>
      <top style="hair">
        <color auto="1"/>
      </top>
      <bottom/>
      <diagonal/>
    </border>
    <border>
      <left style="medium">
        <color indexed="64"/>
      </left>
      <right style="dashDot">
        <color indexed="64"/>
      </right>
      <top style="thin">
        <color indexed="64"/>
      </top>
      <bottom style="thin">
        <color indexed="64"/>
      </bottom>
      <diagonal/>
    </border>
    <border>
      <left style="medium">
        <color theme="9" tint="-0.24994659260841701"/>
      </left>
      <right style="medium">
        <color theme="9" tint="-0.24994659260841701"/>
      </right>
      <top style="medium">
        <color theme="9" tint="-0.24994659260841701"/>
      </top>
      <bottom style="medium">
        <color auto="1"/>
      </bottom>
      <diagonal/>
    </border>
    <border>
      <left style="hair">
        <color auto="1"/>
      </left>
      <right style="thin">
        <color auto="1"/>
      </right>
      <top style="thin">
        <color indexed="64"/>
      </top>
      <bottom style="hair">
        <color auto="1"/>
      </bottom>
      <diagonal/>
    </border>
    <border>
      <left/>
      <right style="medium">
        <color theme="9" tint="-0.24994659260841701"/>
      </right>
      <top/>
      <bottom style="medium">
        <color theme="9" tint="-0.24994659260841701"/>
      </bottom>
      <diagonal/>
    </border>
    <border>
      <left style="medium">
        <color auto="1"/>
      </left>
      <right style="thin">
        <color indexed="64"/>
      </right>
      <top style="thin">
        <color auto="1"/>
      </top>
      <bottom style="thin">
        <color auto="1"/>
      </bottom>
      <diagonal/>
    </border>
    <border>
      <left style="hair">
        <color auto="1"/>
      </left>
      <right/>
      <top style="dashDot">
        <color auto="1"/>
      </top>
      <bottom style="hair">
        <color auto="1"/>
      </bottom>
      <diagonal/>
    </border>
    <border>
      <left/>
      <right style="hair">
        <color auto="1"/>
      </right>
      <top/>
      <bottom style="thin">
        <color auto="1"/>
      </bottom>
      <diagonal/>
    </border>
  </borders>
  <cellStyleXfs count="3">
    <xf numFmtId="0" fontId="0" fillId="0" borderId="0"/>
    <xf numFmtId="0" fontId="11" fillId="0" borderId="0"/>
    <xf numFmtId="9" fontId="11" fillId="0" borderId="0" applyFont="0" applyFill="0" applyBorder="0" applyAlignment="0" applyProtection="0"/>
  </cellStyleXfs>
  <cellXfs count="1909">
    <xf numFmtId="0" fontId="0" fillId="0" borderId="0" xfId="0"/>
    <xf numFmtId="0" fontId="1" fillId="0" borderId="0" xfId="0" applyFont="1" applyAlignment="1" applyProtection="1">
      <alignment horizontal="center" vertical="center" wrapText="1"/>
    </xf>
    <xf numFmtId="3" fontId="4" fillId="3" borderId="9" xfId="0" applyNumberFormat="1" applyFont="1" applyFill="1" applyBorder="1" applyAlignment="1" applyProtection="1">
      <alignment horizontal="right" vertical="center" wrapText="1"/>
    </xf>
    <xf numFmtId="0" fontId="1" fillId="0" borderId="13" xfId="0" applyFont="1" applyFill="1" applyBorder="1" applyAlignment="1" applyProtection="1">
      <alignment horizontal="center" vertical="center" wrapText="1"/>
    </xf>
    <xf numFmtId="0" fontId="1" fillId="0" borderId="13" xfId="0" applyFont="1" applyBorder="1" applyAlignment="1" applyProtection="1">
      <alignment horizontal="center" vertical="center" wrapText="1"/>
    </xf>
    <xf numFmtId="3" fontId="4" fillId="3" borderId="10" xfId="0" applyNumberFormat="1" applyFont="1" applyFill="1" applyBorder="1" applyAlignment="1" applyProtection="1">
      <alignment horizontal="right" vertical="center" wrapText="1"/>
    </xf>
    <xf numFmtId="0" fontId="1" fillId="0" borderId="0" xfId="0" applyFont="1" applyBorder="1" applyAlignment="1" applyProtection="1">
      <alignment horizontal="center" vertical="center" wrapText="1"/>
    </xf>
    <xf numFmtId="0" fontId="1" fillId="0" borderId="0" xfId="0" applyFont="1" applyBorder="1" applyAlignment="1" applyProtection="1">
      <alignment horizontal="left" vertical="center"/>
    </xf>
    <xf numFmtId="0" fontId="2" fillId="0" borderId="0" xfId="0" quotePrefix="1" applyFont="1" applyBorder="1" applyAlignment="1" applyProtection="1">
      <alignment horizontal="right" vertical="center" wrapText="1"/>
    </xf>
    <xf numFmtId="0" fontId="2" fillId="0" borderId="0" xfId="0" applyFont="1" applyBorder="1" applyAlignment="1" applyProtection="1">
      <alignment vertical="center"/>
    </xf>
    <xf numFmtId="3" fontId="14" fillId="7" borderId="13" xfId="0" applyNumberFormat="1" applyFont="1" applyFill="1" applyBorder="1" applyAlignment="1" applyProtection="1">
      <alignment horizontal="right" vertical="center" wrapText="1"/>
    </xf>
    <xf numFmtId="0" fontId="6" fillId="3" borderId="9"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164" fontId="4" fillId="3" borderId="14" xfId="0" applyNumberFormat="1" applyFont="1" applyFill="1" applyBorder="1" applyAlignment="1" applyProtection="1">
      <alignment vertical="center" wrapText="1"/>
    </xf>
    <xf numFmtId="9" fontId="1" fillId="8" borderId="19" xfId="0" applyNumberFormat="1" applyFont="1" applyFill="1" applyBorder="1" applyAlignment="1" applyProtection="1">
      <alignment horizontal="center" vertical="center" wrapText="1"/>
    </xf>
    <xf numFmtId="164" fontId="4" fillId="3" borderId="17" xfId="0" applyNumberFormat="1" applyFont="1" applyFill="1" applyBorder="1" applyAlignment="1" applyProtection="1">
      <alignment vertical="center" wrapText="1"/>
    </xf>
    <xf numFmtId="3" fontId="4" fillId="3" borderId="31" xfId="0" applyNumberFormat="1" applyFont="1" applyFill="1" applyBorder="1" applyAlignment="1" applyProtection="1">
      <alignment horizontal="right" vertical="center" wrapText="1"/>
    </xf>
    <xf numFmtId="3" fontId="4" fillId="3" borderId="33" xfId="0" applyNumberFormat="1" applyFont="1" applyFill="1" applyBorder="1" applyAlignment="1" applyProtection="1">
      <alignment horizontal="right" vertical="center" wrapText="1"/>
    </xf>
    <xf numFmtId="0" fontId="1" fillId="2" borderId="13"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3" fontId="4" fillId="10" borderId="9" xfId="0" applyNumberFormat="1" applyFont="1" applyFill="1" applyBorder="1" applyAlignment="1" applyProtection="1">
      <alignment horizontal="right" vertical="center" wrapText="1"/>
    </xf>
    <xf numFmtId="3" fontId="4" fillId="10" borderId="10" xfId="0" applyNumberFormat="1" applyFont="1" applyFill="1" applyBorder="1" applyAlignment="1" applyProtection="1">
      <alignment horizontal="right" vertical="center" wrapText="1"/>
    </xf>
    <xf numFmtId="0" fontId="0" fillId="0" borderId="0" xfId="0" applyAlignment="1">
      <alignment wrapText="1"/>
    </xf>
    <xf numFmtId="0" fontId="26" fillId="0" borderId="0" xfId="0" applyFont="1" applyBorder="1" applyAlignment="1">
      <alignment horizontal="center" vertical="center"/>
    </xf>
    <xf numFmtId="0" fontId="2" fillId="0" borderId="0" xfId="0" applyFont="1" applyBorder="1" applyAlignment="1" applyProtection="1">
      <alignment horizontal="left" vertical="top" wrapText="1"/>
    </xf>
    <xf numFmtId="0" fontId="0" fillId="0" borderId="0" xfId="0" applyAlignment="1"/>
    <xf numFmtId="3" fontId="14" fillId="10" borderId="18" xfId="0" applyNumberFormat="1" applyFont="1" applyFill="1" applyBorder="1" applyAlignment="1" applyProtection="1">
      <alignment horizontal="right" vertical="center" wrapText="1"/>
    </xf>
    <xf numFmtId="9" fontId="1" fillId="8" borderId="39" xfId="0" applyNumberFormat="1" applyFont="1" applyFill="1" applyBorder="1" applyAlignment="1" applyProtection="1">
      <alignment horizontal="center" vertical="center" wrapText="1"/>
    </xf>
    <xf numFmtId="3" fontId="14" fillId="7" borderId="37" xfId="0" applyNumberFormat="1" applyFont="1" applyFill="1" applyBorder="1" applyAlignment="1" applyProtection="1">
      <alignment horizontal="right" vertical="center" wrapText="1"/>
    </xf>
    <xf numFmtId="0" fontId="1" fillId="0" borderId="25" xfId="0" applyFont="1" applyBorder="1" applyAlignment="1" applyProtection="1">
      <alignment horizontal="right" vertical="center" wrapText="1"/>
    </xf>
    <xf numFmtId="3" fontId="14" fillId="10" borderId="13" xfId="0" applyNumberFormat="1" applyFont="1" applyFill="1" applyBorder="1" applyAlignment="1" applyProtection="1">
      <alignment horizontal="right" vertical="center" wrapText="1"/>
      <protection locked="0"/>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26" fillId="0" borderId="3" xfId="0" applyFont="1" applyBorder="1" applyAlignment="1">
      <alignment horizontal="center" vertical="center"/>
    </xf>
    <xf numFmtId="0" fontId="25" fillId="0" borderId="0" xfId="0" applyFont="1" applyAlignment="1" applyProtection="1">
      <alignment horizontal="right" vertical="center"/>
    </xf>
    <xf numFmtId="0" fontId="17" fillId="2" borderId="37" xfId="0" applyFont="1" applyFill="1" applyBorder="1" applyAlignment="1" applyProtection="1">
      <alignment horizontal="center" vertical="center" wrapText="1"/>
    </xf>
    <xf numFmtId="0" fontId="12" fillId="0" borderId="0" xfId="0" applyFont="1" applyAlignment="1" applyProtection="1">
      <alignment horizontal="center" vertical="center" wrapText="1"/>
    </xf>
    <xf numFmtId="3" fontId="18" fillId="10" borderId="9" xfId="0" applyNumberFormat="1" applyFont="1" applyFill="1" applyBorder="1" applyAlignment="1" applyProtection="1">
      <alignment horizontal="right" vertical="center" wrapText="1"/>
    </xf>
    <xf numFmtId="0" fontId="4" fillId="0" borderId="0" xfId="0" applyFont="1" applyAlignment="1" applyProtection="1">
      <alignment horizontal="left" vertical="top" wrapText="1"/>
    </xf>
    <xf numFmtId="0" fontId="1" fillId="0" borderId="41" xfId="0" applyFont="1" applyFill="1" applyBorder="1" applyAlignment="1" applyProtection="1">
      <alignment horizontal="center" vertical="center" wrapText="1"/>
    </xf>
    <xf numFmtId="3" fontId="14" fillId="7" borderId="41" xfId="0" applyNumberFormat="1" applyFont="1" applyFill="1" applyBorder="1" applyAlignment="1" applyProtection="1">
      <alignment horizontal="right" vertical="center" wrapText="1"/>
    </xf>
    <xf numFmtId="0" fontId="6" fillId="3" borderId="57" xfId="0" applyFont="1" applyFill="1" applyBorder="1" applyAlignment="1" applyProtection="1">
      <alignment horizontal="center" vertical="center" wrapText="1"/>
    </xf>
    <xf numFmtId="3" fontId="4" fillId="3" borderId="59" xfId="0" applyNumberFormat="1" applyFont="1" applyFill="1" applyBorder="1" applyAlignment="1" applyProtection="1">
      <alignment horizontal="right" vertical="center" wrapText="1"/>
    </xf>
    <xf numFmtId="0" fontId="1" fillId="2" borderId="41" xfId="0" applyFont="1" applyFill="1" applyBorder="1" applyAlignment="1" applyProtection="1">
      <alignment horizontal="center" vertical="center" wrapText="1"/>
    </xf>
    <xf numFmtId="0" fontId="17" fillId="2" borderId="41" xfId="0" applyFont="1" applyFill="1" applyBorder="1" applyAlignment="1" applyProtection="1">
      <alignment horizontal="center" vertical="center" wrapText="1"/>
    </xf>
    <xf numFmtId="0" fontId="17" fillId="2" borderId="25" xfId="0" applyFont="1" applyFill="1" applyBorder="1" applyAlignment="1" applyProtection="1">
      <alignment horizontal="left" vertical="center" wrapText="1"/>
    </xf>
    <xf numFmtId="0" fontId="17" fillId="2" borderId="54" xfId="0" applyFont="1" applyFill="1" applyBorder="1" applyAlignment="1" applyProtection="1">
      <alignment horizontal="left" vertical="center" wrapText="1"/>
    </xf>
    <xf numFmtId="0" fontId="17" fillId="2" borderId="53" xfId="0" applyFont="1" applyFill="1" applyBorder="1" applyAlignment="1" applyProtection="1">
      <alignment horizontal="left" vertical="center" wrapText="1"/>
    </xf>
    <xf numFmtId="0" fontId="1" fillId="2" borderId="25" xfId="0" applyFont="1" applyFill="1" applyBorder="1" applyAlignment="1" applyProtection="1">
      <alignment horizontal="right" vertical="center" wrapText="1"/>
    </xf>
    <xf numFmtId="0" fontId="1" fillId="0" borderId="40" xfId="0" applyFont="1" applyFill="1" applyBorder="1" applyAlignment="1" applyProtection="1">
      <alignment vertical="center" wrapText="1"/>
    </xf>
    <xf numFmtId="0" fontId="1" fillId="0" borderId="49" xfId="0" applyFont="1" applyBorder="1" applyAlignment="1" applyProtection="1">
      <alignment horizontal="center" vertical="center" wrapText="1"/>
    </xf>
    <xf numFmtId="0" fontId="17" fillId="2" borderId="69" xfId="0" applyFont="1" applyFill="1" applyBorder="1" applyAlignment="1" applyProtection="1">
      <alignment horizontal="left" vertical="center" wrapText="1"/>
    </xf>
    <xf numFmtId="0" fontId="6" fillId="3" borderId="56" xfId="0" applyFont="1" applyFill="1" applyBorder="1" applyAlignment="1" applyProtection="1">
      <alignment horizontal="center" vertical="center" wrapText="1"/>
    </xf>
    <xf numFmtId="3" fontId="4" fillId="3" borderId="56" xfId="0" applyNumberFormat="1" applyFont="1" applyFill="1" applyBorder="1" applyAlignment="1" applyProtection="1">
      <alignment horizontal="right" vertical="center" wrapText="1"/>
    </xf>
    <xf numFmtId="3" fontId="4" fillId="3" borderId="71" xfId="0" applyNumberFormat="1" applyFont="1" applyFill="1" applyBorder="1" applyAlignment="1" applyProtection="1">
      <alignment horizontal="right" vertical="center" wrapText="1"/>
    </xf>
    <xf numFmtId="164" fontId="4" fillId="3" borderId="70" xfId="0" applyNumberFormat="1" applyFont="1" applyFill="1" applyBorder="1" applyAlignment="1" applyProtection="1">
      <alignment vertical="center" wrapText="1"/>
    </xf>
    <xf numFmtId="3" fontId="4" fillId="10" borderId="56" xfId="0" applyNumberFormat="1" applyFont="1" applyFill="1" applyBorder="1" applyAlignment="1" applyProtection="1">
      <alignment horizontal="right" vertical="center" wrapText="1"/>
    </xf>
    <xf numFmtId="3" fontId="14" fillId="10" borderId="18" xfId="0" applyNumberFormat="1" applyFont="1" applyFill="1" applyBorder="1" applyAlignment="1" applyProtection="1">
      <alignment horizontal="right" vertical="center" wrapText="1"/>
      <protection locked="0"/>
    </xf>
    <xf numFmtId="3" fontId="14" fillId="10" borderId="41" xfId="0" applyNumberFormat="1" applyFont="1" applyFill="1" applyBorder="1" applyAlignment="1" applyProtection="1">
      <alignment horizontal="right" vertical="center" wrapText="1"/>
      <protection locked="0"/>
    </xf>
    <xf numFmtId="3" fontId="14" fillId="10" borderId="37" xfId="0" applyNumberFormat="1" applyFont="1" applyFill="1" applyBorder="1" applyAlignment="1" applyProtection="1">
      <alignment horizontal="right" vertical="center" wrapText="1"/>
      <protection locked="0"/>
    </xf>
    <xf numFmtId="3" fontId="18" fillId="10" borderId="56" xfId="0" applyNumberFormat="1" applyFont="1" applyFill="1" applyBorder="1" applyAlignment="1" applyProtection="1">
      <alignment horizontal="right" vertical="center" wrapText="1"/>
    </xf>
    <xf numFmtId="3" fontId="32" fillId="14" borderId="75" xfId="0" applyNumberFormat="1" applyFont="1" applyFill="1" applyBorder="1" applyAlignment="1" applyProtection="1">
      <alignment vertical="center" wrapText="1"/>
    </xf>
    <xf numFmtId="3" fontId="32" fillId="10" borderId="75" xfId="0" applyNumberFormat="1" applyFont="1" applyFill="1" applyBorder="1" applyAlignment="1" applyProtection="1">
      <alignment vertical="center" wrapText="1"/>
    </xf>
    <xf numFmtId="3" fontId="14" fillId="10" borderId="13" xfId="0" applyNumberFormat="1" applyFont="1" applyFill="1" applyBorder="1" applyAlignment="1" applyProtection="1">
      <alignment horizontal="right" vertical="center" wrapText="1"/>
    </xf>
    <xf numFmtId="0" fontId="17" fillId="10" borderId="37" xfId="0"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wrapText="1"/>
      <protection locked="0"/>
    </xf>
    <xf numFmtId="3" fontId="14" fillId="10" borderId="41" xfId="0" applyNumberFormat="1" applyFont="1" applyFill="1" applyBorder="1" applyAlignment="1" applyProtection="1">
      <alignment horizontal="right" vertical="center" wrapText="1"/>
    </xf>
    <xf numFmtId="0" fontId="0" fillId="0" borderId="0" xfId="0" applyAlignment="1">
      <alignment horizontal="center" vertical="center"/>
    </xf>
    <xf numFmtId="0" fontId="13" fillId="0" borderId="0" xfId="0" applyFont="1" applyAlignment="1" applyProtection="1">
      <alignment vertical="center" wrapText="1"/>
    </xf>
    <xf numFmtId="0" fontId="2" fillId="0" borderId="0" xfId="0" quotePrefix="1" applyNumberFormat="1" applyFont="1" applyBorder="1" applyAlignment="1" applyProtection="1">
      <alignment horizontal="right" vertical="center" wrapText="1"/>
    </xf>
    <xf numFmtId="3" fontId="14" fillId="10" borderId="45" xfId="0" applyNumberFormat="1" applyFont="1" applyFill="1" applyBorder="1" applyAlignment="1" applyProtection="1">
      <alignment horizontal="right" vertical="center" wrapText="1"/>
    </xf>
    <xf numFmtId="3" fontId="14" fillId="10" borderId="24" xfId="0" applyNumberFormat="1" applyFont="1" applyFill="1" applyBorder="1" applyAlignment="1" applyProtection="1">
      <alignment horizontal="right" vertical="center" wrapText="1"/>
    </xf>
    <xf numFmtId="3" fontId="14" fillId="10" borderId="37" xfId="0" applyNumberFormat="1" applyFont="1" applyFill="1" applyBorder="1" applyAlignment="1" applyProtection="1">
      <alignment horizontal="right" vertical="center" wrapText="1"/>
    </xf>
    <xf numFmtId="0" fontId="17" fillId="10" borderId="37" xfId="0" applyFont="1" applyFill="1" applyBorder="1" applyAlignment="1" applyProtection="1">
      <alignment horizontal="center" vertical="center" wrapText="1"/>
    </xf>
    <xf numFmtId="0" fontId="17" fillId="10" borderId="13" xfId="0" applyFont="1" applyFill="1" applyBorder="1" applyAlignment="1" applyProtection="1">
      <alignment horizontal="center" vertical="center" wrapText="1"/>
    </xf>
    <xf numFmtId="0" fontId="34" fillId="12" borderId="0" xfId="0" applyFont="1" applyFill="1" applyAlignment="1" applyProtection="1">
      <alignment horizontal="center" vertical="center" wrapText="1"/>
    </xf>
    <xf numFmtId="0" fontId="17" fillId="2" borderId="25" xfId="0" applyFont="1" applyFill="1" applyBorder="1" applyAlignment="1" applyProtection="1">
      <alignment vertical="center" wrapText="1"/>
    </xf>
    <xf numFmtId="0" fontId="17" fillId="2" borderId="40" xfId="0" applyFont="1" applyFill="1" applyBorder="1" applyAlignment="1" applyProtection="1">
      <alignment vertical="center" wrapText="1"/>
    </xf>
    <xf numFmtId="0" fontId="4" fillId="2" borderId="0" xfId="0" applyFont="1" applyFill="1" applyAlignment="1" applyProtection="1">
      <alignment horizontal="left" vertical="top" wrapText="1"/>
    </xf>
    <xf numFmtId="0" fontId="17" fillId="2" borderId="54" xfId="0" applyFont="1" applyFill="1" applyBorder="1" applyAlignment="1" applyProtection="1">
      <alignment vertical="center" wrapText="1"/>
    </xf>
    <xf numFmtId="0" fontId="1" fillId="2" borderId="40" xfId="0" applyFont="1" applyFill="1" applyBorder="1" applyAlignment="1" applyProtection="1">
      <alignment vertical="center" wrapText="1"/>
    </xf>
    <xf numFmtId="0" fontId="17" fillId="2" borderId="53" xfId="0" applyFont="1" applyFill="1" applyBorder="1" applyAlignment="1" applyProtection="1">
      <alignment vertical="center" wrapText="1"/>
    </xf>
    <xf numFmtId="0" fontId="12" fillId="2" borderId="0" xfId="0" applyFont="1" applyFill="1" applyAlignment="1" applyProtection="1">
      <alignment horizontal="center" vertical="center" wrapText="1"/>
    </xf>
    <xf numFmtId="0" fontId="1" fillId="2" borderId="0" xfId="0" applyFont="1" applyFill="1" applyAlignment="1" applyProtection="1">
      <alignment horizontal="center" vertical="center" wrapText="1"/>
    </xf>
    <xf numFmtId="0" fontId="17" fillId="2" borderId="3" xfId="0" applyFont="1" applyFill="1" applyBorder="1" applyAlignment="1" applyProtection="1">
      <alignment horizontal="center" vertical="center" wrapText="1"/>
    </xf>
    <xf numFmtId="0" fontId="2" fillId="0" borderId="0" xfId="0" applyFont="1" applyFill="1" applyBorder="1" applyAlignment="1" applyProtection="1">
      <alignment vertical="center"/>
    </xf>
    <xf numFmtId="0" fontId="13" fillId="2" borderId="0" xfId="0" applyFont="1" applyFill="1" applyAlignment="1" applyProtection="1">
      <alignment vertical="center" wrapText="1"/>
    </xf>
    <xf numFmtId="0" fontId="28" fillId="0" borderId="0" xfId="0" quotePrefix="1" applyFont="1" applyBorder="1" applyAlignment="1" applyProtection="1">
      <alignment vertical="top" wrapText="1"/>
    </xf>
    <xf numFmtId="14" fontId="12" fillId="0" borderId="0" xfId="0" applyNumberFormat="1" applyFont="1" applyAlignment="1" applyProtection="1">
      <alignment vertical="top"/>
    </xf>
    <xf numFmtId="0" fontId="4" fillId="0" borderId="15"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3" fontId="9" fillId="0" borderId="0" xfId="0" applyNumberFormat="1" applyFont="1" applyAlignment="1">
      <alignment horizontal="center" vertical="center" wrapText="1"/>
    </xf>
    <xf numFmtId="3" fontId="9" fillId="0" borderId="0" xfId="0" applyNumberFormat="1" applyFont="1" applyAlignment="1">
      <alignment horizontal="center" vertical="center"/>
    </xf>
    <xf numFmtId="0" fontId="44" fillId="0" borderId="0" xfId="0" quotePrefix="1" applyFont="1" applyAlignment="1">
      <alignment horizontal="right" vertical="center"/>
    </xf>
    <xf numFmtId="0" fontId="44" fillId="0" borderId="0" xfId="0" applyFont="1" applyBorder="1" applyAlignment="1" applyProtection="1">
      <alignment vertical="center"/>
    </xf>
    <xf numFmtId="0" fontId="45" fillId="0" borderId="0" xfId="0" applyFont="1" applyAlignment="1">
      <alignment vertical="center"/>
    </xf>
    <xf numFmtId="0" fontId="9" fillId="0" borderId="0" xfId="0" applyFont="1" applyAlignment="1" applyProtection="1">
      <alignment horizontal="center" vertical="center" wrapText="1"/>
    </xf>
    <xf numFmtId="3" fontId="46" fillId="3" borderId="3" xfId="0" applyNumberFormat="1" applyFont="1" applyFill="1" applyBorder="1" applyAlignment="1">
      <alignment horizontal="center" vertical="center" wrapText="1"/>
    </xf>
    <xf numFmtId="0" fontId="1" fillId="2" borderId="16" xfId="0" applyFont="1" applyFill="1" applyBorder="1" applyAlignment="1" applyProtection="1">
      <alignment horizontal="center" vertical="center" wrapText="1"/>
    </xf>
    <xf numFmtId="0" fontId="0" fillId="0" borderId="7" xfId="0" applyBorder="1" applyAlignment="1">
      <alignment horizontal="center" vertical="center"/>
    </xf>
    <xf numFmtId="3" fontId="46" fillId="15" borderId="3" xfId="0" applyNumberFormat="1" applyFont="1" applyFill="1" applyBorder="1" applyAlignment="1">
      <alignment horizontal="center" vertical="center" wrapText="1"/>
    </xf>
    <xf numFmtId="3" fontId="46" fillId="15" borderId="4" xfId="0" applyNumberFormat="1" applyFont="1" applyFill="1" applyBorder="1" applyAlignment="1">
      <alignment horizontal="center" vertical="center"/>
    </xf>
    <xf numFmtId="0" fontId="0" fillId="0" borderId="4" xfId="0" applyBorder="1" applyAlignment="1">
      <alignment vertical="center"/>
    </xf>
    <xf numFmtId="0" fontId="6" fillId="0" borderId="0" xfId="0" applyFont="1" applyFill="1" applyBorder="1" applyAlignment="1">
      <alignment horizontal="right" vertical="center"/>
    </xf>
    <xf numFmtId="3" fontId="17" fillId="2" borderId="13" xfId="0" applyNumberFormat="1" applyFont="1" applyFill="1" applyBorder="1" applyAlignment="1" applyProtection="1">
      <alignment horizontal="right" vertical="center" wrapText="1"/>
    </xf>
    <xf numFmtId="3" fontId="17" fillId="2" borderId="41" xfId="0" applyNumberFormat="1" applyFont="1" applyFill="1" applyBorder="1" applyAlignment="1" applyProtection="1">
      <alignment horizontal="right" vertical="center" wrapText="1"/>
    </xf>
    <xf numFmtId="3" fontId="17" fillId="2" borderId="37" xfId="0" applyNumberFormat="1" applyFont="1" applyFill="1" applyBorder="1" applyAlignment="1" applyProtection="1">
      <alignment horizontal="right" vertical="center" wrapText="1"/>
    </xf>
    <xf numFmtId="3" fontId="17" fillId="2" borderId="45" xfId="0" applyNumberFormat="1" applyFont="1" applyFill="1" applyBorder="1" applyAlignment="1" applyProtection="1">
      <alignment horizontal="right" vertical="center" wrapText="1"/>
    </xf>
    <xf numFmtId="3" fontId="15" fillId="0" borderId="23" xfId="0" applyNumberFormat="1" applyFont="1" applyFill="1" applyBorder="1" applyAlignment="1" applyProtection="1">
      <alignment horizontal="center" vertical="center" wrapText="1"/>
    </xf>
    <xf numFmtId="3" fontId="15" fillId="0" borderId="18" xfId="0" applyNumberFormat="1" applyFont="1" applyFill="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3" fontId="46" fillId="15" borderId="6" xfId="0" applyNumberFormat="1" applyFont="1" applyFill="1" applyBorder="1" applyAlignment="1">
      <alignment horizontal="center" vertical="center"/>
    </xf>
    <xf numFmtId="0" fontId="4" fillId="6" borderId="92" xfId="0" applyFont="1" applyFill="1" applyBorder="1" applyAlignment="1" applyProtection="1">
      <alignment horizontal="center" vertical="center" wrapText="1"/>
    </xf>
    <xf numFmtId="3" fontId="46" fillId="15" borderId="92" xfId="0" applyNumberFormat="1" applyFont="1" applyFill="1" applyBorder="1" applyAlignment="1">
      <alignment horizontal="center" vertical="center"/>
    </xf>
    <xf numFmtId="0" fontId="4" fillId="6" borderId="4" xfId="0" applyFont="1" applyFill="1" applyBorder="1" applyAlignment="1" applyProtection="1">
      <alignment horizontal="center" vertical="center" wrapText="1"/>
    </xf>
    <xf numFmtId="0" fontId="4" fillId="6" borderId="89" xfId="0" applyFont="1" applyFill="1" applyBorder="1" applyAlignment="1" applyProtection="1">
      <alignment horizontal="center" vertical="center" wrapText="1"/>
    </xf>
    <xf numFmtId="3" fontId="46" fillId="15" borderId="89" xfId="0" applyNumberFormat="1" applyFont="1" applyFill="1" applyBorder="1" applyAlignment="1">
      <alignment horizontal="center" vertical="center"/>
    </xf>
    <xf numFmtId="3" fontId="46" fillId="3" borderId="92" xfId="0" applyNumberFormat="1" applyFont="1" applyFill="1" applyBorder="1" applyAlignment="1">
      <alignment horizontal="center" vertical="center"/>
    </xf>
    <xf numFmtId="3" fontId="46" fillId="3" borderId="89" xfId="0" applyNumberFormat="1" applyFont="1" applyFill="1" applyBorder="1" applyAlignment="1">
      <alignment horizontal="center" vertical="center"/>
    </xf>
    <xf numFmtId="0" fontId="4" fillId="0" borderId="89" xfId="0" applyFont="1" applyFill="1" applyBorder="1" applyAlignment="1" applyProtection="1">
      <alignment horizontal="center" vertical="center" wrapText="1"/>
    </xf>
    <xf numFmtId="0" fontId="7" fillId="0" borderId="0" xfId="0" applyFont="1" applyFill="1" applyBorder="1" applyAlignment="1">
      <alignment vertical="center"/>
    </xf>
    <xf numFmtId="3" fontId="46" fillId="3" borderId="91" xfId="0" applyNumberFormat="1" applyFont="1" applyFill="1" applyBorder="1" applyAlignment="1">
      <alignment horizontal="center" vertical="center"/>
    </xf>
    <xf numFmtId="3" fontId="46" fillId="3" borderId="90" xfId="0" applyNumberFormat="1" applyFont="1" applyFill="1" applyBorder="1" applyAlignment="1">
      <alignment horizontal="center" vertical="center"/>
    </xf>
    <xf numFmtId="0" fontId="4" fillId="0" borderId="15" xfId="0" applyFont="1" applyFill="1" applyBorder="1" applyAlignment="1" applyProtection="1">
      <alignment horizontal="center" vertical="center" wrapText="1"/>
    </xf>
    <xf numFmtId="3" fontId="46" fillId="15" borderId="5" xfId="0" applyNumberFormat="1" applyFont="1" applyFill="1" applyBorder="1" applyAlignment="1">
      <alignment horizontal="center" vertical="center"/>
    </xf>
    <xf numFmtId="0" fontId="4" fillId="0" borderId="100" xfId="0" applyFont="1" applyFill="1" applyBorder="1" applyAlignment="1" applyProtection="1">
      <alignment horizontal="center" vertical="center" wrapText="1"/>
    </xf>
    <xf numFmtId="3" fontId="46" fillId="15" borderId="100" xfId="0" applyNumberFormat="1" applyFont="1" applyFill="1" applyBorder="1" applyAlignment="1">
      <alignment horizontal="center" vertical="center" wrapText="1"/>
    </xf>
    <xf numFmtId="0" fontId="4" fillId="0" borderId="12" xfId="0" applyFont="1" applyFill="1" applyBorder="1" applyAlignment="1" applyProtection="1">
      <alignment horizontal="center" vertical="center" wrapText="1"/>
    </xf>
    <xf numFmtId="0" fontId="4" fillId="6" borderId="12" xfId="0" applyFont="1" applyFill="1" applyBorder="1" applyAlignment="1" applyProtection="1">
      <alignment horizontal="center" vertical="center" wrapText="1"/>
    </xf>
    <xf numFmtId="0" fontId="6" fillId="0" borderId="0" xfId="0" applyFont="1" applyFill="1" applyBorder="1" applyAlignment="1">
      <alignment vertical="center"/>
    </xf>
    <xf numFmtId="0" fontId="25" fillId="0" borderId="0" xfId="0" quotePrefix="1" applyFont="1" applyFill="1" applyAlignment="1">
      <alignment horizontal="right" vertical="center"/>
    </xf>
    <xf numFmtId="0" fontId="6" fillId="0" borderId="0" xfId="0" applyFont="1" applyFill="1" applyBorder="1" applyAlignment="1">
      <alignment horizontal="right" vertical="center"/>
    </xf>
    <xf numFmtId="0" fontId="4" fillId="2" borderId="6"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0" fillId="0" borderId="0" xfId="0" applyAlignment="1">
      <alignment horizontal="center" vertical="center"/>
    </xf>
    <xf numFmtId="3" fontId="6" fillId="5" borderId="8" xfId="0" applyNumberFormat="1" applyFont="1" applyFill="1" applyBorder="1" applyAlignment="1" applyProtection="1">
      <alignment vertical="center" wrapText="1"/>
    </xf>
    <xf numFmtId="3" fontId="6" fillId="5" borderId="12" xfId="0" applyNumberFormat="1" applyFont="1" applyFill="1" applyBorder="1" applyAlignment="1" applyProtection="1">
      <alignment vertical="center" wrapText="1"/>
    </xf>
    <xf numFmtId="3" fontId="4" fillId="4" borderId="9" xfId="0" applyNumberFormat="1" applyFont="1" applyFill="1" applyBorder="1" applyAlignment="1" applyProtection="1">
      <alignment horizontal="right" vertical="center" wrapText="1"/>
    </xf>
    <xf numFmtId="3" fontId="4" fillId="4" borderId="57" xfId="0" applyNumberFormat="1" applyFont="1" applyFill="1" applyBorder="1" applyAlignment="1" applyProtection="1">
      <alignment horizontal="right" vertical="center" wrapText="1"/>
    </xf>
    <xf numFmtId="0" fontId="7" fillId="17" borderId="3" xfId="0" applyFont="1" applyFill="1" applyBorder="1" applyAlignment="1" applyProtection="1">
      <alignment horizontal="center" vertical="center" wrapText="1"/>
    </xf>
    <xf numFmtId="3" fontId="6" fillId="17" borderId="3" xfId="0" applyNumberFormat="1" applyFont="1" applyFill="1" applyBorder="1" applyAlignment="1" applyProtection="1">
      <alignment vertical="center" wrapText="1"/>
    </xf>
    <xf numFmtId="3" fontId="32" fillId="4" borderId="75" xfId="0" applyNumberFormat="1" applyFont="1" applyFill="1" applyBorder="1" applyAlignment="1" applyProtection="1">
      <alignment vertical="center" wrapText="1"/>
    </xf>
    <xf numFmtId="0" fontId="12" fillId="15" borderId="13" xfId="0" applyFont="1" applyFill="1" applyBorder="1" applyAlignment="1" applyProtection="1">
      <alignment horizontal="center" vertical="center" wrapText="1"/>
    </xf>
    <xf numFmtId="0" fontId="4" fillId="17" borderId="3" xfId="0" applyFont="1" applyFill="1" applyBorder="1" applyAlignment="1" applyProtection="1">
      <alignment horizontal="center" vertical="center" wrapText="1"/>
    </xf>
    <xf numFmtId="0" fontId="6" fillId="5" borderId="3" xfId="0" applyFont="1" applyFill="1" applyBorder="1" applyAlignment="1" applyProtection="1">
      <alignment horizontal="center" vertical="center" wrapText="1"/>
    </xf>
    <xf numFmtId="164" fontId="6" fillId="5" borderId="3" xfId="0" applyNumberFormat="1" applyFont="1" applyFill="1" applyBorder="1" applyAlignment="1" applyProtection="1">
      <alignment horizontal="center" vertical="center" wrapText="1"/>
    </xf>
    <xf numFmtId="164" fontId="6" fillId="5" borderId="4" xfId="0" applyNumberFormat="1" applyFont="1" applyFill="1" applyBorder="1" applyAlignment="1" applyProtection="1">
      <alignment horizontal="center" vertical="center" wrapText="1"/>
    </xf>
    <xf numFmtId="164" fontId="6" fillId="5" borderId="8" xfId="0" applyNumberFormat="1" applyFont="1" applyFill="1" applyBorder="1" applyAlignment="1" applyProtection="1">
      <alignment horizontal="center" vertical="center" wrapText="1"/>
    </xf>
    <xf numFmtId="3" fontId="6" fillId="5" borderId="10" xfId="0" applyNumberFormat="1" applyFont="1" applyFill="1" applyBorder="1" applyAlignment="1" applyProtection="1">
      <alignment vertical="center" wrapText="1"/>
    </xf>
    <xf numFmtId="3" fontId="6" fillId="5" borderId="75" xfId="0" applyNumberFormat="1" applyFont="1" applyFill="1" applyBorder="1" applyAlignment="1" applyProtection="1">
      <alignment vertical="center" wrapText="1"/>
    </xf>
    <xf numFmtId="3" fontId="6" fillId="5" borderId="4" xfId="0" applyNumberFormat="1" applyFont="1" applyFill="1" applyBorder="1" applyAlignment="1">
      <alignment horizontal="center" vertical="center"/>
    </xf>
    <xf numFmtId="3" fontId="6" fillId="5" borderId="89" xfId="0" applyNumberFormat="1" applyFont="1" applyFill="1" applyBorder="1" applyAlignment="1">
      <alignment horizontal="center" vertical="center"/>
    </xf>
    <xf numFmtId="3" fontId="6" fillId="5" borderId="6" xfId="0" applyNumberFormat="1" applyFont="1" applyFill="1" applyBorder="1" applyAlignment="1">
      <alignment horizontal="center" vertical="center"/>
    </xf>
    <xf numFmtId="3" fontId="6" fillId="5" borderId="92" xfId="0" applyNumberFormat="1" applyFont="1" applyFill="1" applyBorder="1" applyAlignment="1">
      <alignment horizontal="center" vertical="center"/>
    </xf>
    <xf numFmtId="3" fontId="6" fillId="5" borderId="91" xfId="0" applyNumberFormat="1" applyFont="1" applyFill="1" applyBorder="1" applyAlignment="1">
      <alignment horizontal="center" vertical="center"/>
    </xf>
    <xf numFmtId="3" fontId="6" fillId="5" borderId="100" xfId="0" applyNumberFormat="1" applyFont="1" applyFill="1" applyBorder="1" applyAlignment="1">
      <alignment horizontal="center" vertical="center" wrapText="1"/>
    </xf>
    <xf numFmtId="3" fontId="6" fillId="5" borderId="5" xfId="0" applyNumberFormat="1" applyFont="1" applyFill="1" applyBorder="1" applyAlignment="1">
      <alignment horizontal="center" vertical="center"/>
    </xf>
    <xf numFmtId="3" fontId="6" fillId="5" borderId="87" xfId="0" applyNumberFormat="1" applyFont="1" applyFill="1" applyBorder="1" applyAlignment="1">
      <alignment horizontal="center" vertical="center"/>
    </xf>
    <xf numFmtId="3" fontId="4" fillId="10" borderId="11" xfId="0" applyNumberFormat="1" applyFont="1" applyFill="1" applyBorder="1" applyAlignment="1" applyProtection="1">
      <alignment horizontal="right" vertical="center" wrapText="1"/>
    </xf>
    <xf numFmtId="3" fontId="4" fillId="10" borderId="65" xfId="0" applyNumberFormat="1" applyFont="1" applyFill="1" applyBorder="1" applyAlignment="1" applyProtection="1">
      <alignment horizontal="right" vertical="center" wrapText="1"/>
    </xf>
    <xf numFmtId="3" fontId="6" fillId="10" borderId="75" xfId="0" applyNumberFormat="1" applyFont="1" applyFill="1" applyBorder="1" applyAlignment="1" applyProtection="1">
      <alignment vertical="center" wrapText="1"/>
    </xf>
    <xf numFmtId="3" fontId="6" fillId="10" borderId="72" xfId="0" applyNumberFormat="1" applyFont="1" applyFill="1" applyBorder="1" applyAlignment="1" applyProtection="1">
      <alignment vertical="center" wrapText="1"/>
    </xf>
    <xf numFmtId="3" fontId="6" fillId="10" borderId="10" xfId="0" applyNumberFormat="1" applyFont="1" applyFill="1" applyBorder="1" applyAlignment="1" applyProtection="1">
      <alignment vertical="center" wrapText="1"/>
    </xf>
    <xf numFmtId="3" fontId="6" fillId="10" borderId="16" xfId="0" applyNumberFormat="1" applyFont="1" applyFill="1" applyBorder="1" applyAlignment="1" applyProtection="1">
      <alignment vertical="center" wrapText="1"/>
    </xf>
    <xf numFmtId="3" fontId="17" fillId="2" borderId="3" xfId="0" applyNumberFormat="1" applyFont="1" applyFill="1" applyBorder="1" applyAlignment="1" applyProtection="1">
      <alignment horizontal="right" vertical="center" wrapText="1"/>
    </xf>
    <xf numFmtId="3" fontId="6" fillId="5" borderId="56" xfId="0" applyNumberFormat="1" applyFont="1" applyFill="1" applyBorder="1" applyAlignment="1" applyProtection="1">
      <alignment vertical="center" wrapText="1"/>
    </xf>
    <xf numFmtId="3" fontId="6" fillId="10" borderId="56" xfId="0" applyNumberFormat="1" applyFont="1" applyFill="1" applyBorder="1" applyAlignment="1" applyProtection="1">
      <alignment vertical="center" wrapText="1"/>
    </xf>
    <xf numFmtId="164" fontId="6" fillId="5" borderId="15" xfId="0" applyNumberFormat="1" applyFont="1" applyFill="1" applyBorder="1" applyAlignment="1" applyProtection="1">
      <alignment horizontal="center" vertical="center" wrapText="1"/>
    </xf>
    <xf numFmtId="0" fontId="13" fillId="6" borderId="0" xfId="0" applyFont="1" applyFill="1" applyAlignment="1">
      <alignment vertical="center"/>
    </xf>
    <xf numFmtId="0" fontId="3" fillId="6" borderId="0" xfId="0" applyFont="1" applyFill="1" applyAlignment="1">
      <alignment vertical="center"/>
    </xf>
    <xf numFmtId="0" fontId="9" fillId="0" borderId="0" xfId="0" applyFont="1" applyAlignment="1">
      <alignment vertical="center"/>
    </xf>
    <xf numFmtId="0" fontId="9" fillId="0" borderId="0" xfId="0" applyFont="1" applyAlignment="1">
      <alignment vertical="center" wrapText="1"/>
    </xf>
    <xf numFmtId="0" fontId="44" fillId="2" borderId="0" xfId="0" quotePrefix="1" applyFont="1" applyFill="1" applyAlignment="1">
      <alignment horizontal="right" vertical="center"/>
    </xf>
    <xf numFmtId="0" fontId="25" fillId="2" borderId="0" xfId="0" quotePrefix="1" applyFont="1" applyFill="1" applyAlignment="1">
      <alignment horizontal="right" vertical="center"/>
    </xf>
    <xf numFmtId="0" fontId="0" fillId="2" borderId="0" xfId="0" applyFill="1" applyAlignment="1">
      <alignment vertical="center"/>
    </xf>
    <xf numFmtId="0" fontId="6" fillId="2" borderId="0" xfId="0" applyFont="1" applyFill="1" applyBorder="1" applyAlignment="1">
      <alignment vertical="center"/>
    </xf>
    <xf numFmtId="0" fontId="6" fillId="2" borderId="0" xfId="0" applyFont="1" applyFill="1" applyBorder="1" applyAlignment="1">
      <alignment horizontal="right" vertical="center"/>
    </xf>
    <xf numFmtId="0" fontId="4" fillId="2" borderId="12" xfId="0" applyFont="1" applyFill="1" applyBorder="1" applyAlignment="1" applyProtection="1">
      <alignment horizontal="center" vertical="center" wrapText="1"/>
    </xf>
    <xf numFmtId="0" fontId="4" fillId="2" borderId="89"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0" fillId="2" borderId="4" xfId="0" applyFill="1" applyBorder="1" applyAlignment="1">
      <alignment vertical="center"/>
    </xf>
    <xf numFmtId="0" fontId="17" fillId="2" borderId="85" xfId="0" applyFont="1" applyFill="1" applyBorder="1" applyAlignment="1" applyProtection="1">
      <alignment vertical="center" wrapText="1"/>
    </xf>
    <xf numFmtId="3" fontId="17" fillId="2" borderId="85" xfId="0" applyNumberFormat="1" applyFont="1" applyFill="1" applyBorder="1" applyAlignment="1" applyProtection="1">
      <alignment horizontal="center" vertical="center"/>
    </xf>
    <xf numFmtId="3" fontId="17" fillId="2" borderId="101" xfId="0" applyNumberFormat="1" applyFont="1" applyFill="1" applyBorder="1" applyAlignment="1" applyProtection="1">
      <alignment horizontal="center" vertical="center"/>
    </xf>
    <xf numFmtId="3" fontId="17" fillId="2" borderId="50" xfId="0" applyNumberFormat="1" applyFont="1" applyFill="1" applyBorder="1" applyAlignment="1" applyProtection="1">
      <alignment horizontal="center" vertical="center"/>
    </xf>
    <xf numFmtId="3" fontId="17" fillId="2" borderId="23" xfId="0" applyNumberFormat="1" applyFont="1" applyFill="1" applyBorder="1" applyAlignment="1" applyProtection="1">
      <alignment horizontal="center" vertical="center"/>
    </xf>
    <xf numFmtId="3" fontId="17" fillId="2" borderId="96" xfId="0" applyNumberFormat="1" applyFont="1" applyFill="1" applyBorder="1" applyAlignment="1" applyProtection="1">
      <alignment horizontal="center" vertical="center"/>
    </xf>
    <xf numFmtId="3" fontId="15" fillId="2" borderId="23" xfId="0" applyNumberFormat="1" applyFont="1" applyFill="1" applyBorder="1" applyAlignment="1" applyProtection="1">
      <alignment horizontal="center" vertical="center" wrapText="1"/>
    </xf>
    <xf numFmtId="0" fontId="17" fillId="2" borderId="13" xfId="0" applyFont="1" applyFill="1" applyBorder="1" applyAlignment="1" applyProtection="1">
      <alignment vertical="center"/>
    </xf>
    <xf numFmtId="3" fontId="17" fillId="2" borderId="13" xfId="0" applyNumberFormat="1" applyFont="1" applyFill="1" applyBorder="1" applyAlignment="1" applyProtection="1">
      <alignment horizontal="center" vertical="center"/>
    </xf>
    <xf numFmtId="3" fontId="17" fillId="2" borderId="102" xfId="0" applyNumberFormat="1" applyFont="1" applyFill="1" applyBorder="1" applyAlignment="1" applyProtection="1">
      <alignment horizontal="center" vertical="center"/>
    </xf>
    <xf numFmtId="3" fontId="17" fillId="2" borderId="19" xfId="0" applyNumberFormat="1" applyFont="1" applyFill="1" applyBorder="1" applyAlignment="1" applyProtection="1">
      <alignment horizontal="center" vertical="center"/>
    </xf>
    <xf numFmtId="3" fontId="17" fillId="2" borderId="18" xfId="0" applyNumberFormat="1" applyFont="1" applyFill="1" applyBorder="1" applyAlignment="1" applyProtection="1">
      <alignment horizontal="center" vertical="center"/>
    </xf>
    <xf numFmtId="3" fontId="17" fillId="2" borderId="97" xfId="0" applyNumberFormat="1" applyFont="1" applyFill="1" applyBorder="1" applyAlignment="1" applyProtection="1">
      <alignment horizontal="center" vertical="center"/>
    </xf>
    <xf numFmtId="3" fontId="15" fillId="2" borderId="18" xfId="0" applyNumberFormat="1" applyFont="1" applyFill="1" applyBorder="1" applyAlignment="1" applyProtection="1">
      <alignment horizontal="center" vertical="center" wrapText="1"/>
    </xf>
    <xf numFmtId="0" fontId="17" fillId="2" borderId="86" xfId="0" applyFont="1" applyFill="1" applyBorder="1" applyAlignment="1" applyProtection="1">
      <alignment vertical="center"/>
    </xf>
    <xf numFmtId="3" fontId="17" fillId="2" borderId="86" xfId="0" applyNumberFormat="1" applyFont="1" applyFill="1" applyBorder="1" applyAlignment="1" applyProtection="1">
      <alignment horizontal="center" vertical="center"/>
    </xf>
    <xf numFmtId="3" fontId="17" fillId="2" borderId="103" xfId="0" applyNumberFormat="1" applyFont="1" applyFill="1" applyBorder="1" applyAlignment="1" applyProtection="1">
      <alignment horizontal="center" vertical="center"/>
    </xf>
    <xf numFmtId="3" fontId="17" fillId="2" borderId="22" xfId="0" applyNumberFormat="1" applyFont="1" applyFill="1" applyBorder="1" applyAlignment="1" applyProtection="1">
      <alignment horizontal="center" vertical="center"/>
    </xf>
    <xf numFmtId="3" fontId="17" fillId="2" borderId="20" xfId="0" applyNumberFormat="1" applyFont="1" applyFill="1" applyBorder="1" applyAlignment="1" applyProtection="1">
      <alignment horizontal="center" vertical="center"/>
    </xf>
    <xf numFmtId="3" fontId="17" fillId="2" borderId="98" xfId="0" applyNumberFormat="1" applyFont="1" applyFill="1" applyBorder="1" applyAlignment="1" applyProtection="1">
      <alignment horizontal="center" vertical="center"/>
    </xf>
    <xf numFmtId="3" fontId="15" fillId="2" borderId="20" xfId="0" applyNumberFormat="1" applyFont="1" applyFill="1" applyBorder="1" applyAlignment="1" applyProtection="1">
      <alignment horizontal="center" vertical="center" wrapText="1"/>
    </xf>
    <xf numFmtId="0" fontId="4" fillId="2" borderId="100" xfId="0" applyFont="1" applyFill="1" applyBorder="1" applyAlignment="1" applyProtection="1">
      <alignment horizontal="center" vertical="center" wrapText="1"/>
    </xf>
    <xf numFmtId="0" fontId="4" fillId="2" borderId="92" xfId="0" applyFont="1" applyFill="1" applyBorder="1" applyAlignment="1" applyProtection="1">
      <alignment horizontal="center" vertical="center" wrapText="1"/>
    </xf>
    <xf numFmtId="3" fontId="17" fillId="2" borderId="93" xfId="0" applyNumberFormat="1" applyFont="1" applyFill="1" applyBorder="1" applyAlignment="1" applyProtection="1">
      <alignment horizontal="center" vertical="center"/>
    </xf>
    <xf numFmtId="3" fontId="17" fillId="2" borderId="94" xfId="0" applyNumberFormat="1" applyFont="1" applyFill="1" applyBorder="1" applyAlignment="1" applyProtection="1">
      <alignment horizontal="center" vertical="center"/>
    </xf>
    <xf numFmtId="3" fontId="17" fillId="2" borderId="95" xfId="0" applyNumberFormat="1" applyFont="1" applyFill="1" applyBorder="1" applyAlignment="1" applyProtection="1">
      <alignment horizontal="center" vertical="center"/>
    </xf>
    <xf numFmtId="0" fontId="0" fillId="2" borderId="0" xfId="0" applyFill="1" applyAlignment="1">
      <alignment horizontal="center" vertical="center" wrapText="1"/>
    </xf>
    <xf numFmtId="0" fontId="44" fillId="2" borderId="0" xfId="0" applyFont="1" applyFill="1" applyBorder="1" applyAlignment="1" applyProtection="1">
      <alignment vertical="center"/>
    </xf>
    <xf numFmtId="3" fontId="9" fillId="2" borderId="0" xfId="0" applyNumberFormat="1" applyFont="1" applyFill="1" applyAlignment="1">
      <alignment horizontal="center" vertical="center" wrapText="1"/>
    </xf>
    <xf numFmtId="3" fontId="9" fillId="2" borderId="0" xfId="0" applyNumberFormat="1" applyFont="1" applyFill="1" applyAlignment="1">
      <alignment horizontal="center" vertical="center"/>
    </xf>
    <xf numFmtId="3" fontId="17" fillId="2" borderId="85" xfId="0" applyNumberFormat="1" applyFont="1" applyFill="1" applyBorder="1" applyAlignment="1" applyProtection="1">
      <alignment horizontal="center" vertical="center" wrapText="1"/>
    </xf>
    <xf numFmtId="3" fontId="35" fillId="2" borderId="85" xfId="0" applyNumberFormat="1" applyFont="1" applyFill="1" applyBorder="1" applyAlignment="1" applyProtection="1">
      <alignment horizontal="center" vertical="center" wrapText="1"/>
    </xf>
    <xf numFmtId="3" fontId="17" fillId="2" borderId="13" xfId="0" applyNumberFormat="1" applyFont="1" applyFill="1" applyBorder="1" applyAlignment="1" applyProtection="1">
      <alignment horizontal="center" vertical="center" wrapText="1"/>
    </xf>
    <xf numFmtId="3" fontId="35" fillId="2" borderId="13" xfId="0" applyNumberFormat="1" applyFont="1" applyFill="1" applyBorder="1" applyAlignment="1" applyProtection="1">
      <alignment horizontal="center" vertical="center" wrapText="1"/>
    </xf>
    <xf numFmtId="3" fontId="17" fillId="2" borderId="41" xfId="0" applyNumberFormat="1" applyFont="1" applyFill="1" applyBorder="1" applyAlignment="1" applyProtection="1">
      <alignment horizontal="center" vertical="center" wrapText="1"/>
    </xf>
    <xf numFmtId="3" fontId="35" fillId="2" borderId="86" xfId="0" applyNumberFormat="1" applyFont="1" applyFill="1" applyBorder="1" applyAlignment="1" applyProtection="1">
      <alignment horizontal="center" vertical="center" wrapText="1"/>
    </xf>
    <xf numFmtId="0" fontId="0" fillId="2" borderId="0" xfId="0" applyFill="1" applyAlignment="1">
      <alignment horizontal="center" vertical="center"/>
    </xf>
    <xf numFmtId="0" fontId="0" fillId="2" borderId="7" xfId="0" applyFill="1" applyBorder="1" applyAlignment="1">
      <alignment horizontal="center" vertical="center"/>
    </xf>
    <xf numFmtId="0" fontId="6"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Fill="1" applyBorder="1" applyAlignment="1">
      <alignment horizontal="right" vertical="center"/>
    </xf>
    <xf numFmtId="0" fontId="0" fillId="0" borderId="0" xfId="0" applyAlignment="1">
      <alignment horizontal="center" vertical="center"/>
    </xf>
    <xf numFmtId="0" fontId="0" fillId="0" borderId="0" xfId="0" applyFill="1" applyAlignment="1">
      <alignment vertical="center"/>
    </xf>
    <xf numFmtId="0" fontId="0" fillId="0" borderId="0" xfId="0" applyFill="1" applyAlignment="1">
      <alignment horizontal="center" vertical="center"/>
    </xf>
    <xf numFmtId="0" fontId="44" fillId="0" borderId="0" xfId="0" quotePrefix="1" applyFont="1" applyFill="1" applyAlignment="1">
      <alignment horizontal="right" vertical="center"/>
    </xf>
    <xf numFmtId="0" fontId="0" fillId="0" borderId="48" xfId="0" applyBorder="1" applyAlignment="1">
      <alignment vertical="center"/>
    </xf>
    <xf numFmtId="0" fontId="0" fillId="2" borderId="48" xfId="0" applyFill="1" applyBorder="1" applyAlignment="1">
      <alignment horizontal="center" vertical="center"/>
    </xf>
    <xf numFmtId="0" fontId="0" fillId="0" borderId="48" xfId="0" applyFill="1" applyBorder="1" applyAlignment="1">
      <alignment vertical="center"/>
    </xf>
    <xf numFmtId="0" fontId="0" fillId="0" borderId="48" xfId="0" applyFill="1" applyBorder="1" applyAlignment="1">
      <alignment horizontal="center" vertical="center"/>
    </xf>
    <xf numFmtId="3" fontId="49" fillId="0" borderId="3" xfId="0" applyNumberFormat="1" applyFont="1" applyBorder="1" applyAlignment="1" applyProtection="1">
      <alignment horizontal="center" vertical="center"/>
    </xf>
    <xf numFmtId="0" fontId="2" fillId="0" borderId="0" xfId="0" applyFont="1" applyBorder="1" applyAlignment="1" applyProtection="1">
      <alignment horizontal="left" vertical="top" wrapText="1"/>
    </xf>
    <xf numFmtId="0" fontId="3" fillId="0" borderId="0" xfId="0" applyFont="1" applyBorder="1" applyAlignment="1" applyProtection="1">
      <alignment horizontal="center" vertical="center"/>
    </xf>
    <xf numFmtId="0" fontId="25" fillId="0" borderId="0" xfId="0" quotePrefix="1" applyFont="1" applyBorder="1" applyAlignment="1" applyProtection="1">
      <alignment wrapText="1"/>
    </xf>
    <xf numFmtId="0" fontId="0" fillId="0" borderId="0" xfId="0" applyFill="1" applyAlignment="1">
      <alignment horizontal="left"/>
    </xf>
    <xf numFmtId="0" fontId="1" fillId="0" borderId="0" xfId="0" applyFont="1" applyFill="1" applyAlignment="1" applyProtection="1">
      <alignment horizontal="left" vertical="center" wrapText="1"/>
    </xf>
    <xf numFmtId="3" fontId="17" fillId="0" borderId="0" xfId="0" applyNumberFormat="1" applyFont="1" applyFill="1" applyBorder="1" applyAlignment="1" applyProtection="1">
      <alignment horizontal="right" vertical="center" wrapText="1"/>
      <protection locked="0"/>
    </xf>
    <xf numFmtId="3" fontId="6" fillId="5" borderId="0" xfId="0" applyNumberFormat="1" applyFont="1" applyFill="1" applyBorder="1" applyAlignment="1" applyProtection="1">
      <alignment vertical="center" wrapText="1"/>
    </xf>
    <xf numFmtId="49" fontId="53" fillId="3" borderId="0" xfId="0" applyNumberFormat="1" applyFont="1" applyFill="1" applyAlignment="1" applyProtection="1">
      <alignment horizontal="left"/>
      <protection locked="0"/>
    </xf>
    <xf numFmtId="0" fontId="0" fillId="3" borderId="0" xfId="0" applyFill="1" applyAlignment="1">
      <alignment horizontal="left"/>
    </xf>
    <xf numFmtId="0" fontId="0" fillId="5" borderId="0" xfId="0" applyFill="1" applyAlignment="1">
      <alignment horizontal="left"/>
    </xf>
    <xf numFmtId="0" fontId="0" fillId="0" borderId="16" xfId="0" applyBorder="1"/>
    <xf numFmtId="0" fontId="0" fillId="5" borderId="86" xfId="0" applyFill="1" applyBorder="1" applyAlignment="1">
      <alignment horizontal="left"/>
    </xf>
    <xf numFmtId="3" fontId="6" fillId="5" borderId="45" xfId="0" applyNumberFormat="1" applyFont="1" applyFill="1" applyBorder="1" applyAlignment="1" applyProtection="1">
      <alignment vertical="center" wrapText="1"/>
    </xf>
    <xf numFmtId="0" fontId="10" fillId="0" borderId="0" xfId="0" applyFont="1" applyAlignment="1" applyProtection="1">
      <alignment vertical="center"/>
    </xf>
    <xf numFmtId="0" fontId="36" fillId="0" borderId="0" xfId="0" quotePrefix="1" applyFont="1" applyBorder="1" applyAlignment="1">
      <alignment horizontal="right" vertical="center"/>
    </xf>
    <xf numFmtId="0" fontId="0" fillId="0" borderId="0" xfId="0" applyAlignment="1">
      <alignment horizontal="center" vertical="center"/>
    </xf>
    <xf numFmtId="0" fontId="2" fillId="0" borderId="0" xfId="0" applyFont="1" applyBorder="1" applyAlignment="1" applyProtection="1">
      <alignment horizontal="left" vertical="top" wrapText="1"/>
    </xf>
    <xf numFmtId="0" fontId="3" fillId="0" borderId="0" xfId="0" applyFont="1" applyBorder="1" applyAlignment="1" applyProtection="1">
      <alignment horizontal="center" vertical="center"/>
    </xf>
    <xf numFmtId="0" fontId="2" fillId="0" borderId="0" xfId="0" applyFont="1" applyBorder="1" applyAlignment="1" applyProtection="1">
      <alignment horizontal="left" vertical="center"/>
    </xf>
    <xf numFmtId="0" fontId="23" fillId="0" borderId="0" xfId="0" applyFont="1" applyAlignment="1" applyProtection="1">
      <alignment horizontal="center" wrapText="1"/>
    </xf>
    <xf numFmtId="0" fontId="4" fillId="2" borderId="6"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0" fillId="0" borderId="0" xfId="0" applyAlignment="1">
      <alignment horizontal="center"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3" fontId="46" fillId="15" borderId="3" xfId="0" applyNumberFormat="1" applyFont="1" applyFill="1" applyBorder="1" applyAlignment="1" applyProtection="1">
      <alignment horizontal="center" vertical="center" wrapText="1"/>
    </xf>
    <xf numFmtId="3" fontId="46" fillId="15" borderId="4" xfId="0" applyNumberFormat="1" applyFont="1" applyFill="1" applyBorder="1" applyAlignment="1" applyProtection="1">
      <alignment horizontal="center" vertical="center"/>
    </xf>
    <xf numFmtId="3" fontId="46" fillId="15" borderId="89" xfId="0" applyNumberFormat="1" applyFont="1" applyFill="1" applyBorder="1" applyAlignment="1" applyProtection="1">
      <alignment horizontal="center" vertical="center"/>
    </xf>
    <xf numFmtId="3" fontId="46" fillId="15" borderId="6" xfId="0" applyNumberFormat="1" applyFont="1" applyFill="1" applyBorder="1" applyAlignment="1" applyProtection="1">
      <alignment horizontal="center" vertical="center"/>
    </xf>
    <xf numFmtId="3" fontId="46" fillId="15" borderId="92" xfId="0" applyNumberFormat="1" applyFont="1" applyFill="1" applyBorder="1" applyAlignment="1" applyProtection="1">
      <alignment horizontal="center" vertical="center"/>
    </xf>
    <xf numFmtId="3" fontId="6" fillId="5" borderId="4" xfId="0" applyNumberFormat="1" applyFont="1" applyFill="1" applyBorder="1" applyAlignment="1" applyProtection="1">
      <alignment horizontal="center" vertical="center"/>
    </xf>
    <xf numFmtId="3" fontId="6" fillId="5" borderId="89" xfId="0" applyNumberFormat="1" applyFont="1" applyFill="1" applyBorder="1" applyAlignment="1" applyProtection="1">
      <alignment horizontal="center" vertical="center"/>
    </xf>
    <xf numFmtId="3" fontId="6" fillId="5" borderId="6" xfId="0" applyNumberFormat="1" applyFont="1" applyFill="1" applyBorder="1" applyAlignment="1" applyProtection="1">
      <alignment horizontal="center" vertical="center"/>
    </xf>
    <xf numFmtId="3" fontId="6" fillId="5" borderId="92" xfId="0" applyNumberFormat="1" applyFont="1" applyFill="1" applyBorder="1" applyAlignment="1" applyProtection="1">
      <alignment horizontal="center" vertical="center"/>
    </xf>
    <xf numFmtId="0" fontId="0" fillId="2" borderId="0" xfId="0" applyFill="1" applyAlignment="1" applyProtection="1">
      <alignment vertical="center"/>
    </xf>
    <xf numFmtId="0" fontId="0" fillId="2" borderId="48" xfId="0" applyFill="1" applyBorder="1" applyAlignment="1" applyProtection="1">
      <alignment vertical="center"/>
    </xf>
    <xf numFmtId="0" fontId="0" fillId="2" borderId="4" xfId="0" applyFill="1" applyBorder="1" applyAlignment="1" applyProtection="1">
      <alignment vertical="center"/>
    </xf>
    <xf numFmtId="0" fontId="0" fillId="2" borderId="0" xfId="0" applyFill="1" applyAlignment="1" applyProtection="1">
      <alignment horizontal="center" vertical="center"/>
    </xf>
    <xf numFmtId="3" fontId="17" fillId="2" borderId="86" xfId="0" applyNumberFormat="1" applyFont="1" applyFill="1" applyBorder="1" applyAlignment="1" applyProtection="1">
      <alignment horizontal="center" vertical="center" wrapText="1"/>
    </xf>
    <xf numFmtId="49" fontId="0" fillId="0" borderId="48" xfId="0" applyNumberFormat="1" applyBorder="1" applyAlignment="1">
      <alignment vertical="center"/>
    </xf>
    <xf numFmtId="0" fontId="0" fillId="0" borderId="0" xfId="0" applyBorder="1" applyAlignment="1">
      <alignment vertical="center"/>
    </xf>
    <xf numFmtId="0" fontId="46" fillId="0" borderId="7" xfId="0" applyFont="1" applyFill="1" applyBorder="1" applyAlignment="1">
      <alignment vertical="center"/>
    </xf>
    <xf numFmtId="0" fontId="46" fillId="0" borderId="0" xfId="0" applyFont="1" applyFill="1" applyBorder="1" applyAlignment="1">
      <alignment vertical="center"/>
    </xf>
    <xf numFmtId="3" fontId="4" fillId="3" borderId="7" xfId="0" applyNumberFormat="1" applyFont="1" applyFill="1" applyBorder="1" applyAlignment="1" applyProtection="1">
      <alignment horizontal="right" vertical="center" wrapText="1"/>
    </xf>
    <xf numFmtId="3" fontId="6" fillId="5" borderId="48" xfId="0" applyNumberFormat="1" applyFont="1" applyFill="1" applyBorder="1" applyAlignment="1" applyProtection="1">
      <alignment vertical="center" wrapText="1"/>
    </xf>
    <xf numFmtId="3" fontId="6" fillId="5" borderId="15" xfId="0" applyNumberFormat="1" applyFont="1" applyFill="1" applyBorder="1" applyAlignment="1" applyProtection="1">
      <alignment vertical="center" wrapText="1"/>
    </xf>
    <xf numFmtId="3" fontId="14" fillId="7" borderId="94" xfId="0" applyNumberFormat="1" applyFont="1" applyFill="1" applyBorder="1" applyAlignment="1" applyProtection="1">
      <alignment horizontal="right" vertical="center" wrapText="1"/>
    </xf>
    <xf numFmtId="3" fontId="6" fillId="5" borderId="113" xfId="0" applyNumberFormat="1" applyFont="1" applyFill="1" applyBorder="1" applyAlignment="1" applyProtection="1">
      <alignment vertical="center" wrapText="1"/>
    </xf>
    <xf numFmtId="3" fontId="14" fillId="7" borderId="115" xfId="0" applyNumberFormat="1" applyFont="1" applyFill="1" applyBorder="1" applyAlignment="1" applyProtection="1">
      <alignment horizontal="right" vertical="center" wrapText="1"/>
    </xf>
    <xf numFmtId="3" fontId="14" fillId="7" borderId="119" xfId="0" applyNumberFormat="1" applyFont="1" applyFill="1" applyBorder="1" applyAlignment="1" applyProtection="1">
      <alignment horizontal="right" vertical="center" wrapText="1"/>
    </xf>
    <xf numFmtId="3" fontId="4" fillId="3" borderId="117" xfId="0" applyNumberFormat="1" applyFont="1" applyFill="1" applyBorder="1" applyAlignment="1" applyProtection="1">
      <alignment horizontal="right" vertical="center" wrapText="1"/>
    </xf>
    <xf numFmtId="3" fontId="4" fillId="3" borderId="120" xfId="0" applyNumberFormat="1" applyFont="1" applyFill="1" applyBorder="1" applyAlignment="1" applyProtection="1">
      <alignment horizontal="right" vertical="center" wrapText="1"/>
    </xf>
    <xf numFmtId="3" fontId="17" fillId="2" borderId="115" xfId="0" applyNumberFormat="1" applyFont="1" applyFill="1" applyBorder="1" applyAlignment="1" applyProtection="1">
      <alignment horizontal="right" vertical="center" wrapText="1"/>
    </xf>
    <xf numFmtId="3" fontId="17" fillId="2" borderId="94" xfId="0" applyNumberFormat="1" applyFont="1" applyFill="1" applyBorder="1" applyAlignment="1" applyProtection="1">
      <alignment horizontal="right" vertical="center" wrapText="1"/>
    </xf>
    <xf numFmtId="3" fontId="4" fillId="3" borderId="121" xfId="0" applyNumberFormat="1" applyFont="1" applyFill="1" applyBorder="1" applyAlignment="1" applyProtection="1">
      <alignment horizontal="right" vertical="center" wrapText="1"/>
    </xf>
    <xf numFmtId="3" fontId="4" fillId="3" borderId="116" xfId="0" applyNumberFormat="1" applyFont="1" applyFill="1" applyBorder="1" applyAlignment="1" applyProtection="1">
      <alignment horizontal="right" vertical="center" wrapText="1"/>
    </xf>
    <xf numFmtId="3" fontId="17" fillId="2" borderId="47" xfId="0" applyNumberFormat="1" applyFont="1" applyFill="1" applyBorder="1" applyAlignment="1" applyProtection="1">
      <alignment horizontal="right" vertical="center" wrapText="1"/>
    </xf>
    <xf numFmtId="3" fontId="17" fillId="2" borderId="49" xfId="0" applyNumberFormat="1" applyFont="1" applyFill="1" applyBorder="1" applyAlignment="1" applyProtection="1">
      <alignment horizontal="right" vertical="center" wrapText="1"/>
    </xf>
    <xf numFmtId="3" fontId="4" fillId="3" borderId="66" xfId="0" applyNumberFormat="1" applyFont="1" applyFill="1" applyBorder="1" applyAlignment="1" applyProtection="1">
      <alignment horizontal="right" vertical="center" wrapText="1"/>
    </xf>
    <xf numFmtId="3" fontId="4" fillId="3" borderId="0" xfId="0" applyNumberFormat="1" applyFont="1" applyFill="1" applyBorder="1" applyAlignment="1" applyProtection="1">
      <alignment horizontal="right" vertical="center" wrapText="1"/>
    </xf>
    <xf numFmtId="3" fontId="17" fillId="2" borderId="119" xfId="0" applyNumberFormat="1" applyFont="1" applyFill="1" applyBorder="1" applyAlignment="1" applyProtection="1">
      <alignment horizontal="right" vertical="center" wrapText="1"/>
    </xf>
    <xf numFmtId="164" fontId="6" fillId="18" borderId="3" xfId="0" applyNumberFormat="1" applyFont="1" applyFill="1" applyBorder="1" applyAlignment="1" applyProtection="1">
      <alignment horizontal="center" vertical="center" wrapText="1"/>
    </xf>
    <xf numFmtId="3" fontId="25" fillId="2" borderId="0" xfId="0" applyNumberFormat="1" applyFont="1" applyFill="1" applyBorder="1" applyAlignment="1" applyProtection="1">
      <alignment vertical="center" wrapText="1"/>
    </xf>
    <xf numFmtId="164" fontId="25" fillId="2" borderId="0" xfId="0" applyNumberFormat="1" applyFont="1" applyFill="1" applyBorder="1" applyAlignment="1" applyProtection="1">
      <alignment vertical="center" wrapText="1"/>
    </xf>
    <xf numFmtId="0" fontId="5" fillId="2" borderId="0" xfId="0" applyFont="1" applyFill="1" applyBorder="1" applyAlignment="1" applyProtection="1">
      <alignment horizontal="right" vertical="center" wrapText="1"/>
    </xf>
    <xf numFmtId="164" fontId="4" fillId="3" borderId="0" xfId="0" applyNumberFormat="1" applyFont="1" applyFill="1" applyBorder="1" applyAlignment="1" applyProtection="1">
      <alignment vertical="center" wrapText="1"/>
    </xf>
    <xf numFmtId="9" fontId="1" fillId="8" borderId="49" xfId="0" applyNumberFormat="1" applyFont="1" applyFill="1" applyBorder="1" applyAlignment="1" applyProtection="1">
      <alignment horizontal="center" vertical="center" wrapText="1"/>
    </xf>
    <xf numFmtId="9" fontId="1" fillId="8" borderId="52" xfId="0" applyNumberFormat="1" applyFont="1" applyFill="1" applyBorder="1" applyAlignment="1" applyProtection="1">
      <alignment horizontal="center" vertical="center" wrapText="1"/>
    </xf>
    <xf numFmtId="164" fontId="4" fillId="3" borderId="66" xfId="0" applyNumberFormat="1" applyFont="1" applyFill="1" applyBorder="1" applyAlignment="1" applyProtection="1">
      <alignment vertical="center" wrapText="1"/>
    </xf>
    <xf numFmtId="164" fontId="4" fillId="3" borderId="7" xfId="0" applyNumberFormat="1" applyFont="1" applyFill="1" applyBorder="1" applyAlignment="1" applyProtection="1">
      <alignment vertical="center" wrapText="1"/>
    </xf>
    <xf numFmtId="9" fontId="1" fillId="8" borderId="47" xfId="0" applyNumberFormat="1" applyFont="1" applyFill="1" applyBorder="1" applyAlignment="1" applyProtection="1">
      <alignment horizontal="center" vertical="center" wrapText="1"/>
    </xf>
    <xf numFmtId="3" fontId="58" fillId="18" borderId="32" xfId="0" applyNumberFormat="1" applyFont="1" applyFill="1" applyBorder="1" applyAlignment="1" applyProtection="1">
      <alignment horizontal="right" vertical="center" wrapText="1"/>
      <protection locked="0"/>
    </xf>
    <xf numFmtId="3" fontId="58" fillId="18" borderId="55" xfId="0" applyNumberFormat="1" applyFont="1" applyFill="1" applyBorder="1" applyAlignment="1" applyProtection="1">
      <alignment horizontal="right" vertical="center" wrapText="1"/>
      <protection locked="0"/>
    </xf>
    <xf numFmtId="3" fontId="58" fillId="18" borderId="38" xfId="0" applyNumberFormat="1" applyFont="1" applyFill="1" applyBorder="1" applyAlignment="1" applyProtection="1">
      <alignment horizontal="right" vertical="center" wrapText="1"/>
      <protection locked="0"/>
    </xf>
    <xf numFmtId="3" fontId="58" fillId="18" borderId="64" xfId="0" applyNumberFormat="1" applyFont="1" applyFill="1" applyBorder="1" applyAlignment="1" applyProtection="1">
      <alignment horizontal="right" vertical="center" wrapText="1"/>
      <protection locked="0"/>
    </xf>
    <xf numFmtId="3" fontId="58" fillId="18" borderId="33" xfId="0" applyNumberFormat="1" applyFont="1" applyFill="1" applyBorder="1" applyAlignment="1" applyProtection="1">
      <alignment horizontal="right" vertical="center" wrapText="1"/>
      <protection locked="0"/>
    </xf>
    <xf numFmtId="3" fontId="58" fillId="18" borderId="59" xfId="0" applyNumberFormat="1" applyFont="1" applyFill="1" applyBorder="1" applyAlignment="1" applyProtection="1">
      <alignment horizontal="right" vertical="center" wrapText="1"/>
      <protection locked="0"/>
    </xf>
    <xf numFmtId="0" fontId="59" fillId="0" borderId="0" xfId="0" applyFont="1" applyAlignment="1" applyProtection="1">
      <alignment horizontal="center" vertical="center" wrapText="1"/>
    </xf>
    <xf numFmtId="0" fontId="59" fillId="0" borderId="0" xfId="0" applyFont="1" applyBorder="1" applyAlignment="1" applyProtection="1">
      <alignment horizontal="center" vertical="center" wrapText="1"/>
    </xf>
    <xf numFmtId="0" fontId="29" fillId="0" borderId="0" xfId="0" applyFont="1" applyBorder="1" applyAlignment="1" applyProtection="1">
      <alignment horizontal="center" vertical="center"/>
    </xf>
    <xf numFmtId="0" fontId="59" fillId="0" borderId="0" xfId="0" applyFont="1" applyBorder="1" applyAlignment="1" applyProtection="1">
      <alignment horizontal="left" vertical="top" wrapText="1"/>
    </xf>
    <xf numFmtId="5" fontId="59" fillId="0" borderId="0" xfId="0" applyNumberFormat="1" applyFont="1" applyAlignment="1" applyProtection="1">
      <alignment horizontal="center" vertical="center" wrapText="1"/>
    </xf>
    <xf numFmtId="0" fontId="38" fillId="0" borderId="0" xfId="0" applyFont="1" applyAlignment="1" applyProtection="1">
      <alignment horizontal="center" vertical="center" wrapText="1"/>
    </xf>
    <xf numFmtId="0" fontId="17" fillId="0" borderId="0" xfId="0" applyFont="1" applyFill="1" applyBorder="1" applyAlignment="1" applyProtection="1">
      <alignment horizontal="center" vertical="center" wrapText="1"/>
      <protection locked="0"/>
    </xf>
    <xf numFmtId="0" fontId="56" fillId="15" borderId="0" xfId="0" applyFont="1" applyFill="1" applyBorder="1" applyAlignment="1" applyProtection="1">
      <alignment horizontal="left" vertical="center" wrapText="1"/>
    </xf>
    <xf numFmtId="0" fontId="37" fillId="15" borderId="0" xfId="0" applyFont="1" applyFill="1" applyBorder="1" applyAlignment="1" applyProtection="1">
      <alignment horizontal="left" vertical="center" wrapText="1"/>
    </xf>
    <xf numFmtId="0" fontId="12" fillId="15" borderId="37" xfId="0" applyFont="1" applyFill="1" applyBorder="1" applyAlignment="1" applyProtection="1">
      <alignment horizontal="center" vertical="top" wrapText="1"/>
    </xf>
    <xf numFmtId="3" fontId="4" fillId="3" borderId="67" xfId="0" applyNumberFormat="1" applyFont="1" applyFill="1" applyBorder="1" applyAlignment="1" applyProtection="1">
      <alignment horizontal="right" vertical="center" wrapText="1"/>
    </xf>
    <xf numFmtId="3" fontId="4" fillId="3" borderId="132" xfId="0" applyNumberFormat="1" applyFont="1" applyFill="1" applyBorder="1" applyAlignment="1" applyProtection="1">
      <alignment horizontal="right" vertical="center" wrapText="1"/>
    </xf>
    <xf numFmtId="3" fontId="35" fillId="3" borderId="136" xfId="0" applyNumberFormat="1" applyFont="1" applyFill="1" applyBorder="1" applyAlignment="1" applyProtection="1">
      <alignment horizontal="right" vertical="center" wrapText="1"/>
    </xf>
    <xf numFmtId="3" fontId="4" fillId="3" borderId="136" xfId="0" applyNumberFormat="1" applyFont="1" applyFill="1" applyBorder="1" applyAlignment="1" applyProtection="1">
      <alignment horizontal="right" vertical="center" wrapText="1"/>
    </xf>
    <xf numFmtId="3" fontId="6" fillId="5" borderId="138" xfId="0" applyNumberFormat="1" applyFont="1" applyFill="1" applyBorder="1" applyAlignment="1" applyProtection="1">
      <alignment vertical="center" wrapText="1"/>
    </xf>
    <xf numFmtId="3" fontId="14" fillId="7" borderId="133" xfId="0" applyNumberFormat="1" applyFont="1" applyFill="1" applyBorder="1" applyAlignment="1" applyProtection="1">
      <alignment horizontal="right" vertical="center" wrapText="1"/>
    </xf>
    <xf numFmtId="0" fontId="4" fillId="2" borderId="91"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45"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7" borderId="18" xfId="0" applyFont="1" applyFill="1" applyBorder="1" applyAlignment="1" applyProtection="1">
      <alignment horizontal="center" vertical="center" wrapText="1"/>
    </xf>
    <xf numFmtId="3" fontId="17" fillId="2" borderId="133" xfId="0" applyNumberFormat="1" applyFont="1" applyFill="1" applyBorder="1" applyAlignment="1" applyProtection="1">
      <alignment horizontal="right" vertical="center" wrapText="1"/>
    </xf>
    <xf numFmtId="3" fontId="17" fillId="2" borderId="134" xfId="0" applyNumberFormat="1" applyFont="1" applyFill="1" applyBorder="1" applyAlignment="1" applyProtection="1">
      <alignment horizontal="right" vertical="center" wrapText="1"/>
    </xf>
    <xf numFmtId="3" fontId="17" fillId="2" borderId="135" xfId="0" applyNumberFormat="1" applyFont="1" applyFill="1" applyBorder="1" applyAlignment="1" applyProtection="1">
      <alignment horizontal="right" vertical="center" wrapText="1"/>
    </xf>
    <xf numFmtId="3" fontId="4" fillId="3" borderId="141" xfId="0" applyNumberFormat="1" applyFont="1" applyFill="1" applyBorder="1" applyAlignment="1" applyProtection="1">
      <alignment horizontal="right" vertical="center" wrapText="1"/>
    </xf>
    <xf numFmtId="3" fontId="4" fillId="3" borderId="140" xfId="0" applyNumberFormat="1" applyFont="1" applyFill="1" applyBorder="1" applyAlignment="1" applyProtection="1">
      <alignment horizontal="right" vertical="center" wrapText="1"/>
    </xf>
    <xf numFmtId="3" fontId="17" fillId="2" borderId="139" xfId="0" applyNumberFormat="1" applyFont="1" applyFill="1" applyBorder="1" applyAlignment="1" applyProtection="1">
      <alignment horizontal="right" vertical="center" wrapText="1"/>
    </xf>
    <xf numFmtId="0" fontId="17" fillId="7" borderId="24" xfId="0" applyFont="1" applyFill="1" applyBorder="1" applyAlignment="1" applyProtection="1">
      <alignment horizontal="center" vertical="center" wrapText="1"/>
    </xf>
    <xf numFmtId="3" fontId="6" fillId="10" borderId="12" xfId="0" applyNumberFormat="1" applyFont="1" applyFill="1" applyBorder="1" applyAlignment="1" applyProtection="1">
      <alignment vertical="center" wrapText="1"/>
    </xf>
    <xf numFmtId="3" fontId="4" fillId="10" borderId="16" xfId="0" applyNumberFormat="1" applyFont="1" applyFill="1" applyBorder="1" applyAlignment="1" applyProtection="1">
      <alignment horizontal="right" vertical="center" wrapText="1"/>
    </xf>
    <xf numFmtId="3" fontId="6" fillId="5" borderId="16" xfId="0" applyNumberFormat="1" applyFont="1" applyFill="1" applyBorder="1" applyAlignment="1" applyProtection="1">
      <alignment vertical="center" wrapText="1"/>
    </xf>
    <xf numFmtId="3" fontId="4" fillId="3" borderId="16" xfId="0" applyNumberFormat="1" applyFont="1" applyFill="1" applyBorder="1" applyAlignment="1" applyProtection="1">
      <alignment horizontal="right" vertical="center" wrapText="1"/>
    </xf>
    <xf numFmtId="3" fontId="4" fillId="3" borderId="65" xfId="0" applyNumberFormat="1" applyFont="1" applyFill="1" applyBorder="1" applyAlignment="1" applyProtection="1">
      <alignment horizontal="right" vertical="center" wrapText="1"/>
    </xf>
    <xf numFmtId="3" fontId="58" fillId="18" borderId="145" xfId="0" applyNumberFormat="1" applyFont="1" applyFill="1" applyBorder="1" applyAlignment="1" applyProtection="1">
      <alignment horizontal="right" vertical="center" wrapText="1"/>
      <protection locked="0"/>
    </xf>
    <xf numFmtId="0" fontId="1" fillId="0" borderId="41" xfId="0" applyFont="1" applyBorder="1" applyAlignment="1" applyProtection="1">
      <alignment horizontal="center" vertical="center" wrapText="1"/>
    </xf>
    <xf numFmtId="0" fontId="0" fillId="0" borderId="0" xfId="0" applyAlignment="1">
      <alignment horizontal="center" vertical="center"/>
    </xf>
    <xf numFmtId="0" fontId="17" fillId="10" borderId="24" xfId="0" applyFont="1" applyFill="1" applyBorder="1" applyAlignment="1" applyProtection="1">
      <alignment horizontal="center" vertical="center" wrapText="1"/>
    </xf>
    <xf numFmtId="0" fontId="17" fillId="10" borderId="18" xfId="0" applyFont="1" applyFill="1" applyBorder="1" applyAlignment="1" applyProtection="1">
      <alignment horizontal="center" vertical="center" wrapText="1"/>
    </xf>
    <xf numFmtId="3" fontId="17" fillId="8" borderId="47" xfId="0" applyNumberFormat="1" applyFont="1" applyFill="1" applyBorder="1" applyAlignment="1" applyProtection="1">
      <alignment horizontal="right" vertical="center" wrapText="1"/>
    </xf>
    <xf numFmtId="3" fontId="17" fillId="8" borderId="133" xfId="0" applyNumberFormat="1" applyFont="1" applyFill="1" applyBorder="1" applyAlignment="1" applyProtection="1">
      <alignment horizontal="right" vertical="center" wrapText="1"/>
    </xf>
    <xf numFmtId="3" fontId="17" fillId="9" borderId="133" xfId="0" applyNumberFormat="1" applyFont="1" applyFill="1" applyBorder="1" applyAlignment="1" applyProtection="1">
      <alignment horizontal="right" vertical="center" wrapText="1"/>
    </xf>
    <xf numFmtId="3" fontId="17" fillId="9" borderId="47" xfId="0" applyNumberFormat="1" applyFont="1" applyFill="1" applyBorder="1" applyAlignment="1" applyProtection="1">
      <alignment horizontal="right" vertical="center" wrapText="1"/>
    </xf>
    <xf numFmtId="3" fontId="17" fillId="2" borderId="85" xfId="0" applyNumberFormat="1" applyFont="1" applyFill="1" applyBorder="1" applyAlignment="1" applyProtection="1">
      <alignment horizontal="right" vertical="center" wrapText="1"/>
    </xf>
    <xf numFmtId="0" fontId="17" fillId="2" borderId="85" xfId="0" applyFont="1" applyFill="1" applyBorder="1" applyAlignment="1" applyProtection="1">
      <alignment horizontal="center" vertical="center" wrapText="1"/>
    </xf>
    <xf numFmtId="3" fontId="17" fillId="2" borderId="86" xfId="0" applyNumberFormat="1" applyFont="1" applyFill="1" applyBorder="1" applyAlignment="1" applyProtection="1">
      <alignment horizontal="right" vertical="center" wrapText="1"/>
    </xf>
    <xf numFmtId="0" fontId="17" fillId="2" borderId="86" xfId="0" applyFont="1" applyFill="1" applyBorder="1" applyAlignment="1" applyProtection="1">
      <alignment horizontal="center" vertical="center" wrapText="1"/>
    </xf>
    <xf numFmtId="3" fontId="17" fillId="2" borderId="10" xfId="0" applyNumberFormat="1" applyFont="1" applyFill="1" applyBorder="1" applyAlignment="1" applyProtection="1">
      <alignment horizontal="right" vertical="center" wrapText="1"/>
    </xf>
    <xf numFmtId="0" fontId="17" fillId="2" borderId="19" xfId="0" applyFont="1" applyFill="1" applyBorder="1" applyAlignment="1" applyProtection="1">
      <alignment horizontal="left" vertical="center" wrapText="1"/>
    </xf>
    <xf numFmtId="0" fontId="1" fillId="2" borderId="13" xfId="0" applyFont="1" applyFill="1" applyBorder="1" applyAlignment="1" applyProtection="1">
      <alignment horizontal="right" vertical="center" wrapText="1"/>
    </xf>
    <xf numFmtId="0" fontId="52" fillId="6" borderId="0" xfId="0" applyFont="1" applyFill="1" applyBorder="1" applyAlignment="1">
      <alignment horizontal="left" vertical="center" wrapText="1"/>
    </xf>
    <xf numFmtId="0" fontId="0" fillId="0" borderId="0" xfId="0" applyAlignment="1">
      <alignment vertical="center" wrapText="1"/>
    </xf>
    <xf numFmtId="0" fontId="27" fillId="0" borderId="0" xfId="0" applyFont="1" applyAlignment="1">
      <alignment vertical="center"/>
    </xf>
    <xf numFmtId="3" fontId="17" fillId="5" borderId="20" xfId="0" applyNumberFormat="1" applyFont="1" applyFill="1" applyBorder="1" applyAlignment="1" applyProtection="1">
      <alignment horizontal="right" vertical="center" wrapText="1"/>
    </xf>
    <xf numFmtId="3" fontId="17" fillId="2" borderId="6" xfId="0" applyNumberFormat="1" applyFont="1" applyFill="1" applyBorder="1" applyAlignment="1" applyProtection="1">
      <alignment horizontal="right" vertical="center" wrapText="1"/>
    </xf>
    <xf numFmtId="3" fontId="17" fillId="2" borderId="16" xfId="0" applyNumberFormat="1" applyFont="1" applyFill="1" applyBorder="1" applyAlignment="1" applyProtection="1">
      <alignment horizontal="right" vertical="center" wrapText="1"/>
    </xf>
    <xf numFmtId="0" fontId="6" fillId="0" borderId="0" xfId="0" applyFont="1" applyFill="1" applyBorder="1" applyAlignment="1">
      <alignment horizontal="right" vertical="center"/>
    </xf>
    <xf numFmtId="0" fontId="4" fillId="2" borderId="6" xfId="0" applyFont="1" applyFill="1" applyBorder="1" applyAlignment="1" applyProtection="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6" fillId="2" borderId="0" xfId="0" applyFont="1" applyFill="1" applyBorder="1" applyAlignment="1">
      <alignment horizontal="right" vertical="center"/>
    </xf>
    <xf numFmtId="3" fontId="17" fillId="8" borderId="85" xfId="0" applyNumberFormat="1" applyFont="1" applyFill="1" applyBorder="1" applyAlignment="1" applyProtection="1">
      <alignment horizontal="center" vertical="center" wrapText="1"/>
      <protection locked="0"/>
    </xf>
    <xf numFmtId="3" fontId="17" fillId="9" borderId="85" xfId="0" applyNumberFormat="1" applyFont="1" applyFill="1" applyBorder="1" applyAlignment="1" applyProtection="1">
      <alignment horizontal="center" vertical="center"/>
    </xf>
    <xf numFmtId="3" fontId="17" fillId="9" borderId="85" xfId="0" applyNumberFormat="1" applyFont="1" applyFill="1" applyBorder="1" applyAlignment="1" applyProtection="1">
      <alignment horizontal="center" vertical="center" wrapText="1"/>
    </xf>
    <xf numFmtId="3" fontId="17" fillId="9" borderId="13" xfId="0" applyNumberFormat="1" applyFont="1" applyFill="1" applyBorder="1" applyAlignment="1" applyProtection="1">
      <alignment horizontal="center" vertical="center"/>
    </xf>
    <xf numFmtId="3" fontId="17" fillId="9" borderId="13" xfId="0" applyNumberFormat="1" applyFont="1" applyFill="1" applyBorder="1" applyAlignment="1" applyProtection="1">
      <alignment horizontal="center" vertical="center" wrapText="1"/>
    </xf>
    <xf numFmtId="3" fontId="17" fillId="9" borderId="86" xfId="0" applyNumberFormat="1" applyFont="1" applyFill="1" applyBorder="1" applyAlignment="1" applyProtection="1">
      <alignment horizontal="center" vertical="center"/>
    </xf>
    <xf numFmtId="3" fontId="17" fillId="9" borderId="41" xfId="0" applyNumberFormat="1" applyFont="1" applyFill="1" applyBorder="1" applyAlignment="1" applyProtection="1">
      <alignment horizontal="center" vertical="center" wrapText="1"/>
    </xf>
    <xf numFmtId="3" fontId="46" fillId="3" borderId="5" xfId="0" applyNumberFormat="1" applyFont="1" applyFill="1" applyBorder="1" applyAlignment="1">
      <alignment horizontal="center" vertical="center"/>
    </xf>
    <xf numFmtId="3" fontId="46" fillId="2" borderId="4" xfId="0" applyNumberFormat="1" applyFont="1" applyFill="1" applyBorder="1" applyAlignment="1" applyProtection="1">
      <alignment horizontal="center" vertical="center"/>
    </xf>
    <xf numFmtId="3" fontId="46" fillId="2" borderId="4"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3" fontId="17" fillId="8" borderId="37" xfId="0" applyNumberFormat="1" applyFont="1" applyFill="1" applyBorder="1" applyAlignment="1" applyProtection="1">
      <alignment horizontal="center" vertical="center" wrapText="1"/>
      <protection locked="0"/>
    </xf>
    <xf numFmtId="3" fontId="15" fillId="0" borderId="24" xfId="0" applyNumberFormat="1" applyFont="1" applyFill="1" applyBorder="1" applyAlignment="1" applyProtection="1">
      <alignment horizontal="center" vertical="center" wrapText="1"/>
    </xf>
    <xf numFmtId="0" fontId="17" fillId="2" borderId="24" xfId="0" applyFont="1" applyFill="1" applyBorder="1" applyAlignment="1" applyProtection="1">
      <alignment horizontal="left" vertical="center"/>
    </xf>
    <xf numFmtId="0" fontId="17" fillId="2" borderId="39" xfId="0" applyFont="1" applyFill="1" applyBorder="1" applyAlignment="1" applyProtection="1">
      <alignment horizontal="left" vertical="center"/>
    </xf>
    <xf numFmtId="3" fontId="17" fillId="9" borderId="37" xfId="0" applyNumberFormat="1" applyFont="1" applyFill="1" applyBorder="1" applyAlignment="1" applyProtection="1">
      <alignment horizontal="center" vertical="center"/>
    </xf>
    <xf numFmtId="3" fontId="17" fillId="9" borderId="37" xfId="0" applyNumberFormat="1" applyFont="1" applyFill="1" applyBorder="1" applyAlignment="1" applyProtection="1">
      <alignment horizontal="center" vertical="center" wrapText="1"/>
    </xf>
    <xf numFmtId="3" fontId="35" fillId="2" borderId="37" xfId="0" applyNumberFormat="1" applyFont="1" applyFill="1" applyBorder="1" applyAlignment="1" applyProtection="1">
      <alignment horizontal="center" vertical="center" wrapText="1"/>
    </xf>
    <xf numFmtId="3" fontId="17" fillId="2" borderId="37" xfId="0" applyNumberFormat="1" applyFont="1" applyFill="1" applyBorder="1" applyAlignment="1" applyProtection="1">
      <alignment horizontal="center" vertical="center"/>
    </xf>
    <xf numFmtId="3" fontId="17" fillId="2" borderId="24" xfId="0" applyNumberFormat="1" applyFont="1" applyFill="1" applyBorder="1" applyAlignment="1" applyProtection="1">
      <alignment horizontal="center" vertical="center"/>
    </xf>
    <xf numFmtId="3" fontId="17" fillId="2" borderId="148" xfId="0" applyNumberFormat="1" applyFont="1" applyFill="1" applyBorder="1" applyAlignment="1" applyProtection="1">
      <alignment horizontal="center" vertical="center"/>
    </xf>
    <xf numFmtId="3" fontId="17" fillId="2" borderId="39" xfId="0" applyNumberFormat="1" applyFont="1" applyFill="1" applyBorder="1" applyAlignment="1" applyProtection="1">
      <alignment horizontal="center" vertical="center"/>
    </xf>
    <xf numFmtId="3" fontId="17" fillId="2" borderId="115" xfId="0" applyNumberFormat="1" applyFont="1" applyFill="1" applyBorder="1" applyAlignment="1" applyProtection="1">
      <alignment horizontal="center" vertical="center"/>
    </xf>
    <xf numFmtId="3" fontId="15" fillId="2" borderId="24" xfId="0" applyNumberFormat="1" applyFont="1" applyFill="1" applyBorder="1" applyAlignment="1" applyProtection="1">
      <alignment horizontal="center" vertical="center" wrapText="1"/>
    </xf>
    <xf numFmtId="3" fontId="17" fillId="2" borderId="37" xfId="0" applyNumberFormat="1" applyFont="1" applyFill="1" applyBorder="1" applyAlignment="1" applyProtection="1">
      <alignment horizontal="center" vertical="center" wrapText="1"/>
    </xf>
    <xf numFmtId="0" fontId="17" fillId="2" borderId="37" xfId="0" applyFont="1" applyFill="1" applyBorder="1" applyAlignment="1" applyProtection="1">
      <alignment vertical="center" wrapText="1"/>
    </xf>
    <xf numFmtId="0" fontId="17" fillId="2" borderId="24" xfId="0" applyFont="1" applyFill="1" applyBorder="1" applyAlignment="1" applyProtection="1">
      <alignment horizontal="left" vertical="center" wrapText="1"/>
    </xf>
    <xf numFmtId="0" fontId="17" fillId="2" borderId="39" xfId="0" applyFont="1" applyFill="1" applyBorder="1" applyAlignment="1" applyProtection="1">
      <alignment horizontal="left" vertical="center" wrapText="1"/>
    </xf>
    <xf numFmtId="3" fontId="17" fillId="2" borderId="149" xfId="0" applyNumberFormat="1" applyFont="1" applyFill="1" applyBorder="1" applyAlignment="1" applyProtection="1">
      <alignment horizontal="center" vertical="center"/>
    </xf>
    <xf numFmtId="0" fontId="45" fillId="17" borderId="0" xfId="0" applyFont="1" applyFill="1" applyAlignment="1">
      <alignment vertical="center"/>
    </xf>
    <xf numFmtId="0" fontId="14" fillId="0" borderId="0" xfId="0" applyFont="1" applyAlignment="1" applyProtection="1">
      <alignment vertical="center" wrapText="1"/>
    </xf>
    <xf numFmtId="0" fontId="14" fillId="0" borderId="0" xfId="0" applyFont="1" applyAlignment="1" applyProtection="1">
      <alignment horizontal="left" vertical="center" wrapText="1"/>
    </xf>
    <xf numFmtId="164" fontId="52" fillId="19" borderId="19" xfId="0" applyNumberFormat="1" applyFont="1" applyFill="1" applyBorder="1" applyAlignment="1" applyProtection="1">
      <alignment vertical="center" wrapText="1"/>
    </xf>
    <xf numFmtId="0" fontId="12" fillId="0" borderId="0" xfId="0" applyFont="1" applyBorder="1" applyAlignment="1" applyProtection="1">
      <alignment horizontal="center" vertical="center" wrapText="1"/>
    </xf>
    <xf numFmtId="0" fontId="4" fillId="18" borderId="89" xfId="0" applyFont="1" applyFill="1" applyBorder="1" applyAlignment="1" applyProtection="1">
      <alignment horizontal="center" vertical="center" wrapText="1"/>
    </xf>
    <xf numFmtId="0" fontId="4" fillId="18" borderId="87" xfId="0" applyFont="1" applyFill="1" applyBorder="1" applyAlignment="1" applyProtection="1">
      <alignment horizontal="center" vertical="center" wrapText="1"/>
    </xf>
    <xf numFmtId="3" fontId="18" fillId="3" borderId="153" xfId="0" applyNumberFormat="1" applyFont="1" applyFill="1" applyBorder="1" applyAlignment="1" applyProtection="1">
      <alignment horizontal="right" vertical="center" wrapText="1"/>
    </xf>
    <xf numFmtId="3" fontId="68" fillId="18" borderId="165" xfId="0" applyNumberFormat="1" applyFont="1" applyFill="1" applyBorder="1" applyAlignment="1" applyProtection="1">
      <alignment horizontal="right" vertical="center" wrapText="1"/>
      <protection locked="0"/>
    </xf>
    <xf numFmtId="3" fontId="68" fillId="18" borderId="166" xfId="0" applyNumberFormat="1" applyFont="1" applyFill="1" applyBorder="1" applyAlignment="1" applyProtection="1">
      <alignment horizontal="right" vertical="center" wrapText="1"/>
      <protection locked="0"/>
    </xf>
    <xf numFmtId="3" fontId="68" fillId="18" borderId="167" xfId="0" applyNumberFormat="1" applyFont="1" applyFill="1" applyBorder="1" applyAlignment="1" applyProtection="1">
      <alignment horizontal="right" vertical="center" wrapText="1"/>
      <protection locked="0"/>
    </xf>
    <xf numFmtId="3" fontId="18" fillId="3" borderId="168" xfId="0" applyNumberFormat="1" applyFont="1" applyFill="1" applyBorder="1" applyAlignment="1" applyProtection="1">
      <alignment horizontal="right" vertical="center" wrapText="1"/>
    </xf>
    <xf numFmtId="3" fontId="68" fillId="18" borderId="169" xfId="0" applyNumberFormat="1" applyFont="1" applyFill="1" applyBorder="1" applyAlignment="1" applyProtection="1">
      <alignment horizontal="right" vertical="center" wrapText="1"/>
      <protection locked="0"/>
    </xf>
    <xf numFmtId="3" fontId="68" fillId="18" borderId="111" xfId="0" applyNumberFormat="1" applyFont="1" applyFill="1" applyBorder="1" applyAlignment="1" applyProtection="1">
      <alignment horizontal="right" vertical="center" wrapText="1"/>
      <protection locked="0"/>
    </xf>
    <xf numFmtId="3" fontId="68" fillId="18" borderId="168" xfId="0" applyNumberFormat="1" applyFont="1" applyFill="1" applyBorder="1" applyAlignment="1" applyProtection="1">
      <alignment horizontal="right" vertical="center" wrapText="1"/>
      <protection locked="0"/>
    </xf>
    <xf numFmtId="3" fontId="14" fillId="7" borderId="134" xfId="0" applyNumberFormat="1" applyFont="1" applyFill="1" applyBorder="1" applyAlignment="1" applyProtection="1">
      <alignment horizontal="right" vertical="center" wrapText="1"/>
    </xf>
    <xf numFmtId="3" fontId="14" fillId="7" borderId="135" xfId="0" applyNumberFormat="1" applyFont="1" applyFill="1" applyBorder="1" applyAlignment="1" applyProtection="1">
      <alignment horizontal="right" vertical="center" wrapText="1"/>
    </xf>
    <xf numFmtId="0" fontId="4" fillId="18" borderId="124" xfId="0" applyFont="1" applyFill="1" applyBorder="1" applyAlignment="1" applyProtection="1">
      <alignment horizontal="center" vertical="center" wrapText="1"/>
    </xf>
    <xf numFmtId="3" fontId="18" fillId="3" borderId="129" xfId="0" applyNumberFormat="1" applyFont="1" applyFill="1" applyBorder="1" applyAlignment="1" applyProtection="1">
      <alignment horizontal="right" vertical="center" wrapText="1"/>
    </xf>
    <xf numFmtId="3" fontId="68" fillId="18" borderId="122" xfId="0" applyNumberFormat="1" applyFont="1" applyFill="1" applyBorder="1" applyAlignment="1" applyProtection="1">
      <alignment horizontal="right" vertical="center" wrapText="1"/>
      <protection locked="0"/>
    </xf>
    <xf numFmtId="3" fontId="68" fillId="18" borderId="130" xfId="0" applyNumberFormat="1" applyFont="1" applyFill="1" applyBorder="1" applyAlignment="1" applyProtection="1">
      <alignment horizontal="right" vertical="center" wrapText="1"/>
      <protection locked="0"/>
    </xf>
    <xf numFmtId="3" fontId="68" fillId="18" borderId="125" xfId="0" applyNumberFormat="1" applyFont="1" applyFill="1" applyBorder="1" applyAlignment="1" applyProtection="1">
      <alignment horizontal="right" vertical="center" wrapText="1"/>
      <protection locked="0"/>
    </xf>
    <xf numFmtId="3" fontId="18" fillId="3" borderId="127" xfId="0" applyNumberFormat="1" applyFont="1" applyFill="1" applyBorder="1" applyAlignment="1" applyProtection="1">
      <alignment horizontal="right" vertical="center" wrapText="1"/>
    </xf>
    <xf numFmtId="3" fontId="68" fillId="18" borderId="128" xfId="0" applyNumberFormat="1" applyFont="1" applyFill="1" applyBorder="1" applyAlignment="1" applyProtection="1">
      <alignment horizontal="right" vertical="center" wrapText="1"/>
      <protection locked="0"/>
    </xf>
    <xf numFmtId="0" fontId="4" fillId="18" borderId="6" xfId="0" applyFont="1" applyFill="1" applyBorder="1" applyAlignment="1" applyProtection="1">
      <alignment horizontal="center" vertical="center" wrapText="1"/>
    </xf>
    <xf numFmtId="3" fontId="18" fillId="3" borderId="14" xfId="0" applyNumberFormat="1" applyFont="1" applyFill="1" applyBorder="1" applyAlignment="1" applyProtection="1">
      <alignment horizontal="right" vertical="center" wrapText="1"/>
    </xf>
    <xf numFmtId="3" fontId="68" fillId="10" borderId="19" xfId="0" applyNumberFormat="1" applyFont="1" applyFill="1" applyBorder="1" applyAlignment="1" applyProtection="1">
      <alignment horizontal="right" vertical="center" wrapText="1"/>
      <protection locked="0"/>
    </xf>
    <xf numFmtId="3" fontId="68" fillId="10" borderId="26" xfId="0" applyNumberFormat="1" applyFont="1" applyFill="1" applyBorder="1" applyAlignment="1" applyProtection="1">
      <alignment horizontal="right" vertical="center" wrapText="1"/>
      <protection locked="0"/>
    </xf>
    <xf numFmtId="3" fontId="68" fillId="18" borderId="39" xfId="0" applyNumberFormat="1" applyFont="1" applyFill="1" applyBorder="1" applyAlignment="1" applyProtection="1">
      <alignment horizontal="right" vertical="center" wrapText="1"/>
      <protection locked="0"/>
    </xf>
    <xf numFmtId="3" fontId="68" fillId="18" borderId="19" xfId="0" applyNumberFormat="1" applyFont="1" applyFill="1" applyBorder="1" applyAlignment="1" applyProtection="1">
      <alignment horizontal="right" vertical="center" wrapText="1"/>
      <protection locked="0"/>
    </xf>
    <xf numFmtId="3" fontId="18" fillId="3" borderId="68" xfId="0" applyNumberFormat="1" applyFont="1" applyFill="1" applyBorder="1" applyAlignment="1" applyProtection="1">
      <alignment horizontal="right" vertical="center" wrapText="1"/>
    </xf>
    <xf numFmtId="3" fontId="68" fillId="18" borderId="114" xfId="0" applyNumberFormat="1" applyFont="1" applyFill="1" applyBorder="1" applyAlignment="1" applyProtection="1">
      <alignment horizontal="right" vertical="center" wrapText="1"/>
      <protection locked="0"/>
    </xf>
    <xf numFmtId="3" fontId="68" fillId="18" borderId="126" xfId="0" applyNumberFormat="1" applyFont="1" applyFill="1" applyBorder="1" applyAlignment="1" applyProtection="1">
      <alignment horizontal="right" vertical="center" wrapText="1"/>
      <protection locked="0"/>
    </xf>
    <xf numFmtId="3" fontId="68" fillId="18" borderId="127" xfId="0" applyNumberFormat="1" applyFont="1" applyFill="1" applyBorder="1" applyAlignment="1" applyProtection="1">
      <alignment horizontal="right" vertical="center" wrapText="1"/>
      <protection locked="0"/>
    </xf>
    <xf numFmtId="3" fontId="68" fillId="18" borderId="17" xfId="0" applyNumberFormat="1" applyFont="1" applyFill="1" applyBorder="1" applyAlignment="1" applyProtection="1">
      <alignment horizontal="right" vertical="center" wrapText="1"/>
      <protection locked="0"/>
    </xf>
    <xf numFmtId="3" fontId="68" fillId="18" borderId="68" xfId="0" applyNumberFormat="1" applyFont="1" applyFill="1" applyBorder="1" applyAlignment="1" applyProtection="1">
      <alignment horizontal="right" vertical="center" wrapText="1"/>
      <protection locked="0"/>
    </xf>
    <xf numFmtId="3" fontId="68" fillId="10" borderId="39" xfId="0" applyNumberFormat="1" applyFont="1" applyFill="1" applyBorder="1" applyAlignment="1" applyProtection="1">
      <alignment horizontal="right" vertical="center" wrapText="1"/>
      <protection locked="0"/>
    </xf>
    <xf numFmtId="3" fontId="18" fillId="3" borderId="154" xfId="0" applyNumberFormat="1" applyFont="1" applyFill="1" applyBorder="1" applyAlignment="1" applyProtection="1">
      <alignment horizontal="right" vertical="center" wrapText="1"/>
    </xf>
    <xf numFmtId="3" fontId="68" fillId="10" borderId="156" xfId="0" applyNumberFormat="1" applyFont="1" applyFill="1" applyBorder="1" applyAlignment="1" applyProtection="1">
      <alignment horizontal="right" vertical="center" wrapText="1"/>
      <protection locked="0"/>
    </xf>
    <xf numFmtId="3" fontId="68" fillId="10" borderId="157" xfId="0" applyNumberFormat="1" applyFont="1" applyFill="1" applyBorder="1" applyAlignment="1" applyProtection="1">
      <alignment horizontal="right" vertical="center" wrapText="1"/>
      <protection locked="0"/>
    </xf>
    <xf numFmtId="3" fontId="68" fillId="18" borderId="158" xfId="0" applyNumberFormat="1" applyFont="1" applyFill="1" applyBorder="1" applyAlignment="1" applyProtection="1">
      <alignment horizontal="right" vertical="center" wrapText="1"/>
      <protection locked="0"/>
    </xf>
    <xf numFmtId="3" fontId="68" fillId="18" borderId="156" xfId="0" applyNumberFormat="1" applyFont="1" applyFill="1" applyBorder="1" applyAlignment="1" applyProtection="1">
      <alignment horizontal="right" vertical="center" wrapText="1"/>
      <protection locked="0"/>
    </xf>
    <xf numFmtId="3" fontId="18" fillId="3" borderId="159" xfId="0" applyNumberFormat="1" applyFont="1" applyFill="1" applyBorder="1" applyAlignment="1" applyProtection="1">
      <alignment horizontal="right" vertical="center" wrapText="1"/>
    </xf>
    <xf numFmtId="3" fontId="68" fillId="18" borderId="160" xfId="0" applyNumberFormat="1" applyFont="1" applyFill="1" applyBorder="1" applyAlignment="1" applyProtection="1">
      <alignment horizontal="right" vertical="center" wrapText="1"/>
      <protection locked="0"/>
    </xf>
    <xf numFmtId="3" fontId="68" fillId="18" borderId="161" xfId="0" applyNumberFormat="1" applyFont="1" applyFill="1" applyBorder="1" applyAlignment="1" applyProtection="1">
      <alignment horizontal="right" vertical="center" wrapText="1"/>
      <protection locked="0"/>
    </xf>
    <xf numFmtId="3" fontId="68" fillId="18" borderId="159" xfId="0" applyNumberFormat="1" applyFont="1" applyFill="1" applyBorder="1" applyAlignment="1" applyProtection="1">
      <alignment horizontal="right" vertical="center" wrapText="1"/>
      <protection locked="0"/>
    </xf>
    <xf numFmtId="3" fontId="68" fillId="18" borderId="163" xfId="0" applyNumberFormat="1" applyFont="1" applyFill="1" applyBorder="1" applyAlignment="1" applyProtection="1">
      <alignment horizontal="right" vertical="center" wrapText="1"/>
      <protection locked="0"/>
    </xf>
    <xf numFmtId="0" fontId="4" fillId="2" borderId="124" xfId="0" applyFont="1" applyFill="1" applyBorder="1" applyAlignment="1" applyProtection="1">
      <alignment horizontal="center" vertical="center" wrapText="1"/>
    </xf>
    <xf numFmtId="3" fontId="17" fillId="2" borderId="19" xfId="0" applyNumberFormat="1" applyFont="1" applyFill="1" applyBorder="1" applyAlignment="1" applyProtection="1">
      <alignment horizontal="right" vertical="center" wrapText="1"/>
    </xf>
    <xf numFmtId="3" fontId="14" fillId="7" borderId="19" xfId="0" applyNumberFormat="1" applyFont="1" applyFill="1" applyBorder="1" applyAlignment="1" applyProtection="1">
      <alignment horizontal="right" vertical="center" wrapText="1"/>
    </xf>
    <xf numFmtId="3" fontId="14" fillId="7" borderId="18" xfId="0" applyNumberFormat="1" applyFont="1" applyFill="1" applyBorder="1" applyAlignment="1" applyProtection="1">
      <alignment horizontal="right" vertical="center" wrapText="1"/>
    </xf>
    <xf numFmtId="3" fontId="14" fillId="7" borderId="45" xfId="0" applyNumberFormat="1" applyFont="1" applyFill="1" applyBorder="1" applyAlignment="1" applyProtection="1">
      <alignment horizontal="right" vertical="center" wrapText="1"/>
    </xf>
    <xf numFmtId="3" fontId="14" fillId="10" borderId="133" xfId="0" applyNumberFormat="1" applyFont="1" applyFill="1" applyBorder="1" applyAlignment="1" applyProtection="1">
      <alignment horizontal="right" vertical="center" wrapText="1"/>
      <protection locked="0"/>
    </xf>
    <xf numFmtId="0" fontId="4" fillId="18" borderId="87" xfId="0" applyFont="1" applyFill="1" applyBorder="1" applyAlignment="1" applyProtection="1">
      <alignment horizontal="center" vertical="center" wrapText="1"/>
    </xf>
    <xf numFmtId="3" fontId="68" fillId="10" borderId="156" xfId="0" applyNumberFormat="1" applyFont="1" applyFill="1" applyBorder="1" applyAlignment="1" applyProtection="1">
      <alignment horizontal="right" vertical="center" wrapText="1"/>
    </xf>
    <xf numFmtId="3" fontId="68" fillId="10" borderId="19" xfId="0" applyNumberFormat="1" applyFont="1" applyFill="1" applyBorder="1" applyAlignment="1" applyProtection="1">
      <alignment horizontal="right" vertical="center" wrapText="1"/>
    </xf>
    <xf numFmtId="3" fontId="68" fillId="18" borderId="122" xfId="0" applyNumberFormat="1" applyFont="1" applyFill="1" applyBorder="1" applyAlignment="1" applyProtection="1">
      <alignment horizontal="right" vertical="center" wrapText="1"/>
    </xf>
    <xf numFmtId="3" fontId="68" fillId="18" borderId="165" xfId="0" applyNumberFormat="1" applyFont="1" applyFill="1" applyBorder="1" applyAlignment="1" applyProtection="1">
      <alignment horizontal="right" vertical="center" wrapText="1"/>
    </xf>
    <xf numFmtId="3" fontId="68" fillId="10" borderId="157" xfId="0" applyNumberFormat="1" applyFont="1" applyFill="1" applyBorder="1" applyAlignment="1" applyProtection="1">
      <alignment horizontal="right" vertical="center" wrapText="1"/>
    </xf>
    <xf numFmtId="3" fontId="68" fillId="10" borderId="26" xfId="0" applyNumberFormat="1" applyFont="1" applyFill="1" applyBorder="1" applyAlignment="1" applyProtection="1">
      <alignment horizontal="right" vertical="center" wrapText="1"/>
    </xf>
    <xf numFmtId="3" fontId="68" fillId="18" borderId="130" xfId="0" applyNumberFormat="1" applyFont="1" applyFill="1" applyBorder="1" applyAlignment="1" applyProtection="1">
      <alignment horizontal="right" vertical="center" wrapText="1"/>
    </xf>
    <xf numFmtId="3" fontId="68" fillId="18" borderId="166" xfId="0" applyNumberFormat="1" applyFont="1" applyFill="1" applyBorder="1" applyAlignment="1" applyProtection="1">
      <alignment horizontal="right" vertical="center" wrapText="1"/>
    </xf>
    <xf numFmtId="3" fontId="68" fillId="18" borderId="158" xfId="0" applyNumberFormat="1" applyFont="1" applyFill="1" applyBorder="1" applyAlignment="1" applyProtection="1">
      <alignment horizontal="right" vertical="center" wrapText="1"/>
    </xf>
    <xf numFmtId="3" fontId="68" fillId="18" borderId="39" xfId="0" applyNumberFormat="1" applyFont="1" applyFill="1" applyBorder="1" applyAlignment="1" applyProtection="1">
      <alignment horizontal="right" vertical="center" wrapText="1"/>
    </xf>
    <xf numFmtId="3" fontId="68" fillId="18" borderId="125" xfId="0" applyNumberFormat="1" applyFont="1" applyFill="1" applyBorder="1" applyAlignment="1" applyProtection="1">
      <alignment horizontal="right" vertical="center" wrapText="1"/>
    </xf>
    <xf numFmtId="3" fontId="68" fillId="18" borderId="167" xfId="0" applyNumberFormat="1" applyFont="1" applyFill="1" applyBorder="1" applyAlignment="1" applyProtection="1">
      <alignment horizontal="right" vertical="center" wrapText="1"/>
    </xf>
    <xf numFmtId="3" fontId="68" fillId="18" borderId="156" xfId="0" applyNumberFormat="1" applyFont="1" applyFill="1" applyBorder="1" applyAlignment="1" applyProtection="1">
      <alignment horizontal="right" vertical="center" wrapText="1"/>
    </xf>
    <xf numFmtId="3" fontId="68" fillId="18" borderId="19" xfId="0" applyNumberFormat="1" applyFont="1" applyFill="1" applyBorder="1" applyAlignment="1" applyProtection="1">
      <alignment horizontal="right" vertical="center" wrapText="1"/>
    </xf>
    <xf numFmtId="3" fontId="68" fillId="18" borderId="160" xfId="0" applyNumberFormat="1" applyFont="1" applyFill="1" applyBorder="1" applyAlignment="1" applyProtection="1">
      <alignment horizontal="right" vertical="center" wrapText="1"/>
    </xf>
    <xf numFmtId="3" fontId="68" fillId="18" borderId="114" xfId="0" applyNumberFormat="1" applyFont="1" applyFill="1" applyBorder="1" applyAlignment="1" applyProtection="1">
      <alignment horizontal="right" vertical="center" wrapText="1"/>
    </xf>
    <xf numFmtId="3" fontId="68" fillId="18" borderId="128" xfId="0" applyNumberFormat="1" applyFont="1" applyFill="1" applyBorder="1" applyAlignment="1" applyProtection="1">
      <alignment horizontal="right" vertical="center" wrapText="1"/>
    </xf>
    <xf numFmtId="3" fontId="68" fillId="18" borderId="169" xfId="0" applyNumberFormat="1" applyFont="1" applyFill="1" applyBorder="1" applyAlignment="1" applyProtection="1">
      <alignment horizontal="right" vertical="center" wrapText="1"/>
    </xf>
    <xf numFmtId="3" fontId="68" fillId="18" borderId="161" xfId="0" applyNumberFormat="1" applyFont="1" applyFill="1" applyBorder="1" applyAlignment="1" applyProtection="1">
      <alignment horizontal="right" vertical="center" wrapText="1"/>
    </xf>
    <xf numFmtId="3" fontId="68" fillId="18" borderId="17" xfId="0" applyNumberFormat="1" applyFont="1" applyFill="1" applyBorder="1" applyAlignment="1" applyProtection="1">
      <alignment horizontal="right" vertical="center" wrapText="1"/>
    </xf>
    <xf numFmtId="3" fontId="68" fillId="18" borderId="126" xfId="0" applyNumberFormat="1" applyFont="1" applyFill="1" applyBorder="1" applyAlignment="1" applyProtection="1">
      <alignment horizontal="right" vertical="center" wrapText="1"/>
    </xf>
    <xf numFmtId="3" fontId="68" fillId="18" borderId="111" xfId="0" applyNumberFormat="1" applyFont="1" applyFill="1" applyBorder="1" applyAlignment="1" applyProtection="1">
      <alignment horizontal="right" vertical="center" wrapText="1"/>
    </xf>
    <xf numFmtId="3" fontId="68" fillId="18" borderId="159" xfId="0" applyNumberFormat="1" applyFont="1" applyFill="1" applyBorder="1" applyAlignment="1" applyProtection="1">
      <alignment horizontal="right" vertical="center" wrapText="1"/>
    </xf>
    <xf numFmtId="3" fontId="68" fillId="18" borderId="68" xfId="0" applyNumberFormat="1" applyFont="1" applyFill="1" applyBorder="1" applyAlignment="1" applyProtection="1">
      <alignment horizontal="right" vertical="center" wrapText="1"/>
    </xf>
    <xf numFmtId="3" fontId="68" fillId="18" borderId="127" xfId="0" applyNumberFormat="1" applyFont="1" applyFill="1" applyBorder="1" applyAlignment="1" applyProtection="1">
      <alignment horizontal="right" vertical="center" wrapText="1"/>
    </xf>
    <xf numFmtId="3" fontId="68" fillId="18" borderId="168" xfId="0" applyNumberFormat="1" applyFont="1" applyFill="1" applyBorder="1" applyAlignment="1" applyProtection="1">
      <alignment horizontal="right" vertical="center" wrapText="1"/>
    </xf>
    <xf numFmtId="3" fontId="68" fillId="10" borderId="158" xfId="0" applyNumberFormat="1" applyFont="1" applyFill="1" applyBorder="1" applyAlignment="1" applyProtection="1">
      <alignment horizontal="right" vertical="center" wrapText="1"/>
    </xf>
    <xf numFmtId="3" fontId="68" fillId="10" borderId="39" xfId="0" applyNumberFormat="1" applyFont="1" applyFill="1" applyBorder="1" applyAlignment="1" applyProtection="1">
      <alignment horizontal="right" vertical="center" wrapText="1"/>
    </xf>
    <xf numFmtId="3" fontId="68" fillId="18" borderId="163" xfId="0" applyNumberFormat="1" applyFont="1" applyFill="1" applyBorder="1" applyAlignment="1" applyProtection="1">
      <alignment horizontal="right" vertical="center" wrapText="1"/>
    </xf>
    <xf numFmtId="0" fontId="1" fillId="2" borderId="0" xfId="0" applyFont="1" applyFill="1" applyBorder="1" applyAlignment="1" applyProtection="1">
      <alignment horizontal="center" vertical="center" wrapText="1"/>
    </xf>
    <xf numFmtId="0" fontId="7" fillId="17" borderId="8" xfId="0" applyFont="1" applyFill="1" applyBorder="1" applyAlignment="1" applyProtection="1">
      <alignment horizontal="center" vertical="center" wrapText="1"/>
    </xf>
    <xf numFmtId="0" fontId="12" fillId="15" borderId="86" xfId="0" applyFont="1" applyFill="1" applyBorder="1" applyAlignment="1" applyProtection="1">
      <alignment horizontal="center" vertical="center" wrapText="1"/>
    </xf>
    <xf numFmtId="3" fontId="17" fillId="2" borderId="26" xfId="0" applyNumberFormat="1" applyFont="1" applyFill="1" applyBorder="1" applyAlignment="1" applyProtection="1">
      <alignment horizontal="right" vertical="center" wrapText="1"/>
    </xf>
    <xf numFmtId="3" fontId="14" fillId="7" borderId="93" xfId="0" applyNumberFormat="1" applyFont="1" applyFill="1" applyBorder="1" applyAlignment="1" applyProtection="1">
      <alignment horizontal="right" vertical="center" wrapText="1"/>
    </xf>
    <xf numFmtId="3" fontId="14" fillId="7" borderId="50" xfId="0" applyNumberFormat="1" applyFont="1" applyFill="1" applyBorder="1" applyAlignment="1" applyProtection="1">
      <alignment horizontal="right" vertical="center" wrapText="1"/>
    </xf>
    <xf numFmtId="3" fontId="17" fillId="10" borderId="4" xfId="0" applyNumberFormat="1" applyFont="1" applyFill="1" applyBorder="1" applyAlignment="1" applyProtection="1">
      <alignment horizontal="right" vertical="center" wrapText="1"/>
    </xf>
    <xf numFmtId="3" fontId="17" fillId="10" borderId="91" xfId="0" applyNumberFormat="1" applyFont="1" applyFill="1" applyBorder="1" applyAlignment="1" applyProtection="1">
      <alignment horizontal="right" vertical="center" wrapText="1"/>
    </xf>
    <xf numFmtId="0" fontId="14" fillId="0" borderId="0" xfId="0" quotePrefix="1" applyFont="1" applyAlignment="1" applyProtection="1">
      <alignment vertical="center" wrapText="1"/>
    </xf>
    <xf numFmtId="0" fontId="14" fillId="0" borderId="0" xfId="0" quotePrefix="1" applyFont="1" applyAlignment="1" applyProtection="1">
      <alignment vertical="center"/>
    </xf>
    <xf numFmtId="0" fontId="14" fillId="2" borderId="0" xfId="0" quotePrefix="1" applyFont="1" applyFill="1" applyAlignment="1" applyProtection="1">
      <alignment vertical="center"/>
    </xf>
    <xf numFmtId="0" fontId="48" fillId="6" borderId="0" xfId="0" applyFont="1" applyFill="1" applyAlignment="1">
      <alignment vertical="center"/>
    </xf>
    <xf numFmtId="0" fontId="9" fillId="2" borderId="0" xfId="0" applyFont="1" applyFill="1" applyAlignment="1" applyProtection="1">
      <alignment horizontal="center" vertical="center" wrapText="1"/>
    </xf>
    <xf numFmtId="0" fontId="37" fillId="15" borderId="0" xfId="0" applyFont="1" applyFill="1" applyBorder="1" applyAlignment="1" applyProtection="1">
      <alignment horizontal="center" vertical="center" wrapText="1"/>
    </xf>
    <xf numFmtId="0" fontId="9" fillId="4" borderId="0" xfId="0" applyFont="1" applyFill="1" applyBorder="1" applyAlignment="1" applyProtection="1">
      <alignment horizontal="left" vertical="center" wrapText="1"/>
    </xf>
    <xf numFmtId="0" fontId="22" fillId="3" borderId="46" xfId="0" applyFont="1" applyFill="1" applyBorder="1" applyAlignment="1" applyProtection="1">
      <alignment vertical="center" wrapText="1"/>
      <protection locked="0"/>
    </xf>
    <xf numFmtId="0" fontId="22" fillId="3" borderId="67" xfId="0" applyFont="1" applyFill="1" applyBorder="1" applyAlignment="1" applyProtection="1">
      <alignment vertical="center" wrapText="1"/>
      <protection locked="0"/>
    </xf>
    <xf numFmtId="0" fontId="22" fillId="3" borderId="7" xfId="0" applyFont="1" applyFill="1" applyBorder="1" applyAlignment="1" applyProtection="1">
      <alignment vertical="center" wrapText="1"/>
    </xf>
    <xf numFmtId="0" fontId="22" fillId="3" borderId="66" xfId="0" applyFont="1" applyFill="1" applyBorder="1" applyAlignment="1" applyProtection="1">
      <alignment vertical="center" wrapText="1"/>
    </xf>
    <xf numFmtId="0" fontId="22" fillId="3" borderId="0" xfId="0" applyFont="1" applyFill="1" applyBorder="1" applyAlignment="1" applyProtection="1">
      <alignment vertical="center" wrapText="1"/>
    </xf>
    <xf numFmtId="3" fontId="17" fillId="8" borderId="135" xfId="0" applyNumberFormat="1" applyFont="1" applyFill="1" applyBorder="1" applyAlignment="1" applyProtection="1">
      <alignment horizontal="right" vertical="center" wrapText="1"/>
    </xf>
    <xf numFmtId="3" fontId="4" fillId="22" borderId="9" xfId="0" applyNumberFormat="1" applyFont="1" applyFill="1" applyBorder="1" applyAlignment="1" applyProtection="1">
      <alignment horizontal="right" vertical="center" wrapText="1"/>
    </xf>
    <xf numFmtId="3" fontId="4" fillId="22" borderId="11" xfId="0" applyNumberFormat="1" applyFont="1" applyFill="1" applyBorder="1" applyAlignment="1" applyProtection="1">
      <alignment horizontal="right" vertical="center" wrapText="1"/>
    </xf>
    <xf numFmtId="3" fontId="4" fillId="22" borderId="56" xfId="0" applyNumberFormat="1" applyFont="1" applyFill="1" applyBorder="1" applyAlignment="1" applyProtection="1">
      <alignment horizontal="right" vertical="center" wrapText="1"/>
    </xf>
    <xf numFmtId="3" fontId="4" fillId="22" borderId="65" xfId="0" applyNumberFormat="1" applyFont="1" applyFill="1" applyBorder="1" applyAlignment="1" applyProtection="1">
      <alignment horizontal="right" vertical="center" wrapText="1"/>
    </xf>
    <xf numFmtId="3" fontId="4" fillId="0" borderId="0" xfId="0" applyNumberFormat="1" applyFont="1" applyFill="1" applyBorder="1" applyAlignment="1" applyProtection="1">
      <alignment horizontal="right" vertical="center" wrapText="1"/>
    </xf>
    <xf numFmtId="164" fontId="20" fillId="0" borderId="0" xfId="0" applyNumberFormat="1" applyFont="1" applyFill="1" applyBorder="1" applyAlignment="1" applyProtection="1">
      <alignment vertical="center" wrapText="1"/>
    </xf>
    <xf numFmtId="164" fontId="1" fillId="21" borderId="39" xfId="0" applyNumberFormat="1" applyFont="1" applyFill="1" applyBorder="1" applyAlignment="1" applyProtection="1">
      <alignment horizontal="center" vertical="center" wrapText="1"/>
    </xf>
    <xf numFmtId="164" fontId="1" fillId="21" borderId="19" xfId="0" applyNumberFormat="1" applyFont="1" applyFill="1" applyBorder="1" applyAlignment="1" applyProtection="1">
      <alignment horizontal="center" vertical="center" wrapText="1"/>
    </xf>
    <xf numFmtId="164" fontId="1" fillId="21" borderId="26" xfId="0" applyNumberFormat="1"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3" fillId="0" borderId="0" xfId="0" applyFont="1" applyBorder="1" applyAlignment="1" applyProtection="1">
      <alignment vertical="center"/>
    </xf>
    <xf numFmtId="0" fontId="2" fillId="0" borderId="0" xfId="0" applyFont="1" applyBorder="1" applyAlignment="1" applyProtection="1">
      <alignment vertical="top" wrapText="1"/>
    </xf>
    <xf numFmtId="0" fontId="3" fillId="0" borderId="48" xfId="0" applyFont="1" applyBorder="1" applyAlignment="1" applyProtection="1">
      <alignment horizontal="center" vertical="center"/>
    </xf>
    <xf numFmtId="0" fontId="2" fillId="2" borderId="0" xfId="0" applyFont="1" applyFill="1" applyBorder="1" applyAlignment="1" applyProtection="1">
      <alignment horizontal="left" vertical="top" wrapText="1"/>
    </xf>
    <xf numFmtId="0" fontId="1" fillId="0" borderId="48" xfId="0" applyFont="1" applyBorder="1" applyAlignment="1" applyProtection="1">
      <alignment horizontal="center" vertical="center" wrapText="1"/>
    </xf>
    <xf numFmtId="0" fontId="12" fillId="0" borderId="48" xfId="0" applyFont="1" applyBorder="1" applyAlignment="1" applyProtection="1">
      <alignment horizontal="center" vertical="center" wrapText="1"/>
    </xf>
    <xf numFmtId="0" fontId="4" fillId="18" borderId="3" xfId="0" applyFont="1" applyFill="1" applyBorder="1" applyAlignment="1" applyProtection="1">
      <alignment horizontal="center" vertical="center" wrapText="1"/>
    </xf>
    <xf numFmtId="0" fontId="4" fillId="18" borderId="4" xfId="0" applyFont="1" applyFill="1" applyBorder="1" applyAlignment="1" applyProtection="1">
      <alignment horizontal="center" vertical="center" wrapText="1"/>
    </xf>
    <xf numFmtId="164" fontId="1" fillId="18" borderId="41" xfId="0" applyNumberFormat="1" applyFont="1" applyFill="1" applyBorder="1" applyAlignment="1" applyProtection="1">
      <alignment horizontal="center" vertical="center" wrapText="1"/>
    </xf>
    <xf numFmtId="164" fontId="1" fillId="18" borderId="13" xfId="0" applyNumberFormat="1" applyFont="1" applyFill="1" applyBorder="1" applyAlignment="1" applyProtection="1">
      <alignment horizontal="center" vertical="center" wrapText="1"/>
    </xf>
    <xf numFmtId="164" fontId="1" fillId="18" borderId="37" xfId="0" applyNumberFormat="1" applyFont="1" applyFill="1" applyBorder="1" applyAlignment="1" applyProtection="1">
      <alignment horizontal="center" vertical="center" wrapText="1"/>
    </xf>
    <xf numFmtId="164" fontId="1" fillId="18" borderId="85" xfId="0" applyNumberFormat="1" applyFont="1" applyFill="1" applyBorder="1" applyAlignment="1" applyProtection="1">
      <alignment horizontal="center" vertical="center" wrapText="1"/>
    </xf>
    <xf numFmtId="164" fontId="1" fillId="18" borderId="40" xfId="0" applyNumberFormat="1" applyFont="1" applyFill="1" applyBorder="1" applyAlignment="1" applyProtection="1">
      <alignment horizontal="center" vertical="center" wrapText="1"/>
    </xf>
    <xf numFmtId="164" fontId="1" fillId="18" borderId="175" xfId="0" applyNumberFormat="1" applyFont="1" applyFill="1" applyBorder="1" applyAlignment="1" applyProtection="1">
      <alignment horizontal="center" vertical="center" wrapText="1"/>
    </xf>
    <xf numFmtId="3" fontId="6" fillId="18" borderId="8" xfId="0" applyNumberFormat="1" applyFont="1" applyFill="1" applyBorder="1" applyAlignment="1" applyProtection="1">
      <alignment vertical="center" wrapText="1"/>
    </xf>
    <xf numFmtId="3" fontId="6" fillId="18" borderId="12" xfId="0" applyNumberFormat="1" applyFont="1" applyFill="1" applyBorder="1" applyAlignment="1" applyProtection="1">
      <alignment vertical="center" wrapText="1"/>
    </xf>
    <xf numFmtId="3" fontId="6" fillId="18" borderId="3" xfId="0" applyNumberFormat="1" applyFont="1" applyFill="1" applyBorder="1" applyAlignment="1" applyProtection="1">
      <alignment vertical="center" wrapText="1"/>
    </xf>
    <xf numFmtId="3" fontId="6" fillId="18" borderId="11" xfId="0" applyNumberFormat="1" applyFont="1" applyFill="1" applyBorder="1" applyAlignment="1" applyProtection="1">
      <alignment vertical="center" wrapText="1"/>
    </xf>
    <xf numFmtId="164" fontId="6" fillId="18" borderId="4" xfId="0" applyNumberFormat="1" applyFont="1" applyFill="1" applyBorder="1" applyAlignment="1" applyProtection="1">
      <alignment horizontal="center" vertical="center" wrapText="1"/>
    </xf>
    <xf numFmtId="3" fontId="74" fillId="18" borderId="52" xfId="0" applyNumberFormat="1" applyFont="1" applyFill="1" applyBorder="1" applyAlignment="1" applyProtection="1">
      <alignment horizontal="right" vertical="center" wrapText="1"/>
    </xf>
    <xf numFmtId="164" fontId="55" fillId="18" borderId="25" xfId="0" applyNumberFormat="1" applyFont="1" applyFill="1" applyBorder="1" applyAlignment="1" applyProtection="1">
      <alignment horizontal="center" vertical="center" wrapText="1"/>
    </xf>
    <xf numFmtId="0" fontId="34" fillId="0" borderId="0" xfId="0" applyFont="1" applyFill="1" applyAlignment="1" applyProtection="1">
      <alignment horizontal="center" vertical="center" wrapText="1"/>
    </xf>
    <xf numFmtId="14" fontId="57" fillId="18" borderId="0" xfId="0" applyNumberFormat="1" applyFont="1" applyFill="1" applyBorder="1" applyAlignment="1" applyProtection="1">
      <alignment vertical="center" wrapText="1"/>
    </xf>
    <xf numFmtId="0" fontId="12" fillId="2" borderId="0" xfId="0" applyFont="1" applyFill="1" applyBorder="1" applyAlignment="1" applyProtection="1">
      <alignment horizontal="center" vertical="center" wrapText="1"/>
    </xf>
    <xf numFmtId="0" fontId="7" fillId="2" borderId="0" xfId="0" applyFont="1" applyFill="1" applyBorder="1" applyAlignment="1" applyProtection="1">
      <alignment horizontal="left" vertical="center"/>
    </xf>
    <xf numFmtId="3" fontId="18" fillId="2" borderId="0" xfId="0" applyNumberFormat="1" applyFont="1" applyFill="1" applyBorder="1" applyAlignment="1" applyProtection="1">
      <alignment horizontal="right" vertical="center" wrapText="1"/>
    </xf>
    <xf numFmtId="3" fontId="32" fillId="2" borderId="0" xfId="0" applyNumberFormat="1" applyFont="1" applyFill="1" applyBorder="1" applyAlignment="1" applyProtection="1">
      <alignment vertical="center" wrapText="1"/>
    </xf>
    <xf numFmtId="0" fontId="3" fillId="2" borderId="0" xfId="0" applyFont="1" applyFill="1" applyBorder="1" applyAlignment="1" applyProtection="1">
      <alignment vertical="center"/>
    </xf>
    <xf numFmtId="0" fontId="2" fillId="2" borderId="0" xfId="0" applyFont="1" applyFill="1" applyBorder="1" applyAlignment="1" applyProtection="1">
      <alignment vertical="top" wrapText="1"/>
    </xf>
    <xf numFmtId="0" fontId="59" fillId="2" borderId="0" xfId="0" applyFont="1" applyFill="1" applyAlignment="1" applyProtection="1">
      <alignment horizontal="center" vertical="center" wrapText="1"/>
    </xf>
    <xf numFmtId="3" fontId="74" fillId="18" borderId="10" xfId="0" applyNumberFormat="1" applyFont="1" applyFill="1" applyBorder="1" applyAlignment="1" applyProtection="1">
      <alignment horizontal="right" vertical="center" wrapText="1"/>
    </xf>
    <xf numFmtId="3" fontId="74" fillId="18" borderId="41" xfId="0" applyNumberFormat="1" applyFont="1" applyFill="1" applyBorder="1" applyAlignment="1" applyProtection="1">
      <alignment horizontal="right" vertical="center" wrapText="1"/>
    </xf>
    <xf numFmtId="3" fontId="55" fillId="18" borderId="32" xfId="0" applyNumberFormat="1" applyFont="1" applyFill="1" applyBorder="1" applyAlignment="1" applyProtection="1">
      <alignment horizontal="right" vertical="center" wrapText="1"/>
    </xf>
    <xf numFmtId="3" fontId="55" fillId="18" borderId="55" xfId="0" applyNumberFormat="1" applyFont="1" applyFill="1" applyBorder="1" applyAlignment="1" applyProtection="1">
      <alignment horizontal="right" vertical="center" wrapText="1"/>
    </xf>
    <xf numFmtId="3" fontId="55" fillId="18" borderId="38" xfId="0" applyNumberFormat="1" applyFont="1" applyFill="1" applyBorder="1" applyAlignment="1" applyProtection="1">
      <alignment horizontal="right" vertical="center" wrapText="1"/>
    </xf>
    <xf numFmtId="10" fontId="43" fillId="18" borderId="0" xfId="0" applyNumberFormat="1" applyFont="1" applyFill="1" applyAlignment="1" applyProtection="1">
      <alignment horizontal="center" vertical="center" wrapText="1"/>
    </xf>
    <xf numFmtId="0" fontId="17" fillId="2" borderId="12" xfId="0" applyFont="1" applyFill="1" applyBorder="1" applyAlignment="1" applyProtection="1">
      <alignment horizontal="center" vertical="center" wrapText="1"/>
    </xf>
    <xf numFmtId="0" fontId="12" fillId="15" borderId="37" xfId="0" applyFont="1" applyFill="1" applyBorder="1" applyAlignment="1" applyProtection="1">
      <alignment horizontal="center" vertical="top" wrapText="1"/>
    </xf>
    <xf numFmtId="3" fontId="6" fillId="17" borderId="5" xfId="0" applyNumberFormat="1" applyFont="1" applyFill="1" applyBorder="1" applyAlignment="1" applyProtection="1">
      <alignment vertical="center"/>
    </xf>
    <xf numFmtId="3" fontId="68" fillId="10" borderId="125" xfId="0" applyNumberFormat="1" applyFont="1" applyFill="1" applyBorder="1" applyAlignment="1" applyProtection="1">
      <alignment horizontal="right" vertical="center" wrapText="1"/>
      <protection locked="0"/>
    </xf>
    <xf numFmtId="3" fontId="68" fillId="10" borderId="122" xfId="0" applyNumberFormat="1" applyFont="1" applyFill="1" applyBorder="1" applyAlignment="1" applyProtection="1">
      <alignment horizontal="right" vertical="center" wrapText="1"/>
      <protection locked="0"/>
    </xf>
    <xf numFmtId="3" fontId="17" fillId="8" borderId="178" xfId="0" applyNumberFormat="1" applyFont="1" applyFill="1" applyBorder="1" applyAlignment="1" applyProtection="1">
      <alignment horizontal="right" vertical="center" wrapText="1"/>
    </xf>
    <xf numFmtId="3" fontId="58" fillId="18" borderId="142" xfId="0" applyNumberFormat="1" applyFont="1" applyFill="1" applyBorder="1" applyAlignment="1" applyProtection="1">
      <alignment horizontal="right" vertical="center" wrapText="1"/>
      <protection locked="0"/>
    </xf>
    <xf numFmtId="3" fontId="14" fillId="7" borderId="39" xfId="0" applyNumberFormat="1" applyFont="1" applyFill="1" applyBorder="1" applyAlignment="1" applyProtection="1">
      <alignment horizontal="right" vertical="center" wrapText="1"/>
    </xf>
    <xf numFmtId="3" fontId="58" fillId="18" borderId="179" xfId="0" applyNumberFormat="1" applyFont="1" applyFill="1" applyBorder="1" applyAlignment="1" applyProtection="1">
      <alignment horizontal="right" vertical="center" wrapText="1"/>
      <protection locked="0"/>
    </xf>
    <xf numFmtId="3" fontId="75" fillId="5" borderId="27" xfId="0" applyNumberFormat="1" applyFont="1" applyFill="1" applyBorder="1" applyAlignment="1" applyProtection="1">
      <alignment horizontal="center" vertical="center" wrapText="1"/>
    </xf>
    <xf numFmtId="164" fontId="1" fillId="2" borderId="39" xfId="0" applyNumberFormat="1" applyFont="1" applyFill="1" applyBorder="1" applyAlignment="1" applyProtection="1">
      <alignment horizontal="center" vertical="center" wrapText="1"/>
    </xf>
    <xf numFmtId="9" fontId="1" fillId="2" borderId="39" xfId="0" applyNumberFormat="1" applyFont="1" applyFill="1" applyBorder="1" applyAlignment="1" applyProtection="1">
      <alignment horizontal="center" vertical="center" wrapText="1"/>
    </xf>
    <xf numFmtId="9" fontId="1" fillId="2" borderId="19" xfId="0" applyNumberFormat="1" applyFont="1" applyFill="1" applyBorder="1" applyAlignment="1" applyProtection="1">
      <alignment horizontal="center" vertical="center" wrapText="1"/>
    </xf>
    <xf numFmtId="9" fontId="1" fillId="2" borderId="26" xfId="0" applyNumberFormat="1" applyFont="1" applyFill="1" applyBorder="1" applyAlignment="1" applyProtection="1">
      <alignment horizontal="center" vertical="center" wrapText="1"/>
    </xf>
    <xf numFmtId="164" fontId="55" fillId="18" borderId="54" xfId="0" applyNumberFormat="1" applyFont="1" applyFill="1" applyBorder="1" applyAlignment="1" applyProtection="1">
      <alignment horizontal="center" vertical="center" wrapText="1"/>
    </xf>
    <xf numFmtId="3" fontId="74" fillId="18" borderId="13" xfId="0" applyNumberFormat="1" applyFont="1" applyFill="1" applyBorder="1" applyAlignment="1" applyProtection="1">
      <alignment horizontal="right" vertical="center" wrapText="1"/>
    </xf>
    <xf numFmtId="3" fontId="1" fillId="2" borderId="0" xfId="0" applyNumberFormat="1" applyFont="1" applyFill="1" applyAlignment="1" applyProtection="1">
      <alignment horizontal="center" vertical="center" wrapText="1"/>
    </xf>
    <xf numFmtId="0" fontId="1" fillId="0" borderId="0" xfId="0" applyFont="1" applyFill="1" applyAlignment="1" applyProtection="1">
      <alignment horizontal="center" vertical="center" wrapText="1"/>
    </xf>
    <xf numFmtId="0" fontId="1" fillId="0" borderId="0" xfId="0" applyFont="1" applyFill="1" applyBorder="1" applyAlignment="1" applyProtection="1">
      <alignment horizontal="center" vertical="center" wrapText="1"/>
    </xf>
    <xf numFmtId="0" fontId="3" fillId="0" borderId="0" xfId="0" applyFont="1" applyFill="1" applyBorder="1" applyAlignment="1" applyProtection="1">
      <alignment vertical="center"/>
    </xf>
    <xf numFmtId="0" fontId="2" fillId="0" borderId="0" xfId="0" applyFont="1" applyFill="1" applyBorder="1" applyAlignment="1" applyProtection="1">
      <alignment vertical="top" wrapText="1"/>
    </xf>
    <xf numFmtId="0" fontId="2" fillId="0" borderId="0" xfId="0" applyFont="1" applyFill="1" applyBorder="1" applyAlignment="1" applyProtection="1">
      <alignment horizontal="left" vertical="top" wrapText="1"/>
    </xf>
    <xf numFmtId="0" fontId="0" fillId="0" borderId="0" xfId="0" applyAlignment="1">
      <alignment vertical="center"/>
    </xf>
    <xf numFmtId="0" fontId="4" fillId="0" borderId="0" xfId="0" applyFont="1" applyFill="1" applyBorder="1" applyAlignment="1" applyProtection="1">
      <alignment vertical="top" wrapText="1"/>
    </xf>
    <xf numFmtId="0" fontId="4" fillId="0" borderId="0" xfId="0" applyFont="1" applyFill="1" applyBorder="1" applyAlignment="1" applyProtection="1">
      <alignment horizontal="right" vertical="top" wrapText="1"/>
    </xf>
    <xf numFmtId="0" fontId="23" fillId="0" borderId="0" xfId="0" applyFont="1" applyFill="1" applyBorder="1" applyAlignment="1" applyProtection="1">
      <alignment horizontal="right" vertical="top" wrapText="1"/>
    </xf>
    <xf numFmtId="14" fontId="12" fillId="0" borderId="0" xfId="0" applyNumberFormat="1" applyFont="1" applyFill="1" applyBorder="1" applyAlignment="1" applyProtection="1">
      <alignment vertical="top"/>
    </xf>
    <xf numFmtId="14" fontId="12" fillId="0" borderId="0" xfId="0" applyNumberFormat="1" applyFont="1" applyFill="1" applyBorder="1" applyAlignment="1" applyProtection="1">
      <alignment horizontal="right" vertical="top"/>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xf>
    <xf numFmtId="3" fontId="4"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3" fontId="6" fillId="0" borderId="0" xfId="0" applyNumberFormat="1" applyFont="1" applyFill="1" applyBorder="1" applyAlignment="1" applyProtection="1">
      <alignment vertical="center" wrapText="1"/>
    </xf>
    <xf numFmtId="0" fontId="14" fillId="0" borderId="0" xfId="0" quotePrefix="1" applyFont="1" applyFill="1" applyBorder="1" applyAlignment="1" applyProtection="1">
      <alignment vertical="center" wrapText="1"/>
    </xf>
    <xf numFmtId="0" fontId="1" fillId="0" borderId="0" xfId="0" applyFont="1" applyFill="1" applyBorder="1" applyAlignment="1" applyProtection="1">
      <alignment horizontal="right" vertical="center" wrapText="1"/>
    </xf>
    <xf numFmtId="0" fontId="79" fillId="0" borderId="0" xfId="0" applyFont="1" applyFill="1" applyBorder="1" applyAlignment="1" applyProtection="1">
      <alignment vertical="center"/>
    </xf>
    <xf numFmtId="0" fontId="79" fillId="0" borderId="0" xfId="0" applyFont="1" applyFill="1" applyBorder="1" applyAlignment="1" applyProtection="1">
      <alignment horizontal="left" vertical="top" wrapText="1"/>
    </xf>
    <xf numFmtId="0" fontId="7" fillId="0" borderId="192" xfId="0" applyFont="1" applyFill="1" applyBorder="1" applyAlignment="1" applyProtection="1">
      <alignment horizontal="right" vertical="center"/>
    </xf>
    <xf numFmtId="0" fontId="1" fillId="0" borderId="52" xfId="0" applyFont="1" applyFill="1" applyBorder="1" applyAlignment="1" applyProtection="1">
      <alignment horizontal="center" vertical="center" wrapText="1"/>
    </xf>
    <xf numFmtId="0" fontId="1" fillId="0" borderId="47" xfId="0" applyFont="1" applyFill="1" applyBorder="1" applyAlignment="1" applyProtection="1">
      <alignment horizontal="center" vertical="center" wrapText="1"/>
    </xf>
    <xf numFmtId="0" fontId="81" fillId="0" borderId="47" xfId="0" applyFont="1" applyFill="1" applyBorder="1" applyAlignment="1" applyProtection="1">
      <alignment horizontal="left" vertical="center" wrapText="1"/>
    </xf>
    <xf numFmtId="0" fontId="6" fillId="0" borderId="52" xfId="0" applyFont="1" applyFill="1" applyBorder="1" applyAlignment="1" applyProtection="1">
      <alignment horizontal="center" vertical="center" wrapText="1"/>
    </xf>
    <xf numFmtId="0" fontId="6" fillId="0" borderId="47" xfId="0" applyFont="1" applyFill="1" applyBorder="1" applyAlignment="1" applyProtection="1">
      <alignment horizontal="center" vertical="center" wrapText="1"/>
    </xf>
    <xf numFmtId="3" fontId="84" fillId="0" borderId="195" xfId="0" applyNumberFormat="1" applyFont="1" applyFill="1" applyBorder="1" applyAlignment="1" applyProtection="1">
      <alignment horizontal="right" vertical="center" wrapText="1"/>
    </xf>
    <xf numFmtId="3" fontId="81" fillId="0" borderId="194" xfId="0" applyNumberFormat="1" applyFont="1" applyFill="1" applyBorder="1" applyAlignment="1" applyProtection="1">
      <alignment horizontal="right" vertical="center" wrapText="1"/>
    </xf>
    <xf numFmtId="3" fontId="81" fillId="0" borderId="195" xfId="0" applyNumberFormat="1" applyFont="1" applyFill="1" applyBorder="1" applyAlignment="1" applyProtection="1">
      <alignment horizontal="right" vertical="center" wrapText="1"/>
    </xf>
    <xf numFmtId="3" fontId="81" fillId="0" borderId="192" xfId="0" applyNumberFormat="1" applyFont="1" applyFill="1" applyBorder="1" applyAlignment="1" applyProtection="1">
      <alignment horizontal="right" vertical="center" wrapText="1"/>
    </xf>
    <xf numFmtId="0" fontId="81" fillId="0" borderId="0" xfId="0" quotePrefix="1" applyFont="1" applyFill="1" applyBorder="1" applyAlignment="1" applyProtection="1">
      <alignment vertical="center" wrapText="1"/>
    </xf>
    <xf numFmtId="0" fontId="81" fillId="0" borderId="0" xfId="0" quotePrefix="1" applyFont="1" applyFill="1" applyBorder="1" applyAlignment="1" applyProtection="1">
      <alignment horizontal="right" vertical="center" wrapText="1"/>
    </xf>
    <xf numFmtId="0" fontId="85" fillId="0" borderId="192" xfId="0" applyFont="1" applyFill="1" applyBorder="1" applyAlignment="1" applyProtection="1">
      <alignment vertical="center"/>
    </xf>
    <xf numFmtId="0" fontId="85" fillId="0" borderId="192" xfId="0" applyFont="1" applyFill="1" applyBorder="1" applyAlignment="1" applyProtection="1">
      <alignment horizontal="right" vertical="center"/>
    </xf>
    <xf numFmtId="0" fontId="84" fillId="0" borderId="0" xfId="0" applyFont="1" applyFill="1" applyBorder="1" applyAlignment="1" applyProtection="1">
      <alignment horizontal="left" vertical="center"/>
    </xf>
    <xf numFmtId="0" fontId="81" fillId="0" borderId="0" xfId="0" applyFont="1" applyFill="1" applyBorder="1" applyAlignment="1" applyProtection="1">
      <alignment horizontal="center" vertical="center" wrapText="1"/>
    </xf>
    <xf numFmtId="0" fontId="79" fillId="0" borderId="47" xfId="0" applyFont="1" applyFill="1" applyBorder="1" applyAlignment="1" applyProtection="1">
      <alignment horizontal="left" vertical="center" wrapText="1"/>
    </xf>
    <xf numFmtId="0" fontId="81" fillId="0" borderId="193" xfId="0" applyFont="1" applyFill="1" applyBorder="1" applyAlignment="1" applyProtection="1">
      <alignment vertical="top" wrapText="1"/>
    </xf>
    <xf numFmtId="0" fontId="81" fillId="0" borderId="197" xfId="0" applyFont="1" applyFill="1" applyBorder="1" applyAlignment="1" applyProtection="1">
      <alignment vertical="top" wrapText="1"/>
    </xf>
    <xf numFmtId="0" fontId="79" fillId="0" borderId="198" xfId="0" applyFont="1" applyFill="1" applyBorder="1" applyAlignment="1" applyProtection="1">
      <alignment vertical="center"/>
    </xf>
    <xf numFmtId="0" fontId="83" fillId="0" borderId="197" xfId="0" applyFont="1" applyFill="1" applyBorder="1" applyAlignment="1" applyProtection="1">
      <alignment vertical="top" wrapText="1"/>
    </xf>
    <xf numFmtId="0" fontId="6" fillId="0" borderId="0" xfId="0" applyFont="1" applyFill="1" applyBorder="1" applyAlignment="1">
      <alignment horizontal="right" vertical="center"/>
    </xf>
    <xf numFmtId="0" fontId="4" fillId="0" borderId="15" xfId="0" applyFont="1" applyBorder="1" applyAlignment="1" applyProtection="1">
      <alignment horizontal="center" vertical="center" wrapText="1"/>
    </xf>
    <xf numFmtId="0" fontId="1" fillId="17" borderId="5" xfId="0" applyFont="1" applyFill="1" applyBorder="1" applyAlignment="1" applyProtection="1">
      <alignment horizontal="center" vertical="center" wrapText="1"/>
    </xf>
    <xf numFmtId="0" fontId="6" fillId="2" borderId="0" xfId="0" applyFont="1" applyFill="1" applyBorder="1" applyAlignment="1">
      <alignment horizontal="right" vertical="center"/>
    </xf>
    <xf numFmtId="0" fontId="0" fillId="0" borderId="0" xfId="0" applyAlignment="1">
      <alignment vertical="center"/>
    </xf>
    <xf numFmtId="0" fontId="0" fillId="0" borderId="0" xfId="0" applyAlignment="1">
      <alignment horizontal="center" vertical="center"/>
    </xf>
    <xf numFmtId="0" fontId="87" fillId="0" borderId="0" xfId="0" applyFont="1" applyFill="1" applyBorder="1" applyAlignment="1" applyProtection="1">
      <alignment horizontal="center" vertical="center" wrapText="1"/>
    </xf>
    <xf numFmtId="0" fontId="40" fillId="0" borderId="0" xfId="0" applyFont="1" applyFill="1" applyBorder="1" applyAlignment="1" applyProtection="1">
      <alignment horizontal="right" vertical="center"/>
    </xf>
    <xf numFmtId="0" fontId="22" fillId="0" borderId="0" xfId="0" applyFont="1" applyFill="1" applyBorder="1" applyAlignment="1" applyProtection="1">
      <alignment horizontal="center" vertical="center" wrapText="1"/>
      <protection locked="0"/>
    </xf>
    <xf numFmtId="14" fontId="12" fillId="0" borderId="0" xfId="0" applyNumberFormat="1" applyFont="1" applyFill="1" applyAlignment="1" applyProtection="1">
      <alignment vertical="top"/>
    </xf>
    <xf numFmtId="0" fontId="10" fillId="0" borderId="0" xfId="0" applyFont="1" applyFill="1" applyAlignment="1" applyProtection="1">
      <alignment vertical="center"/>
    </xf>
    <xf numFmtId="0" fontId="19" fillId="0" borderId="0" xfId="0" applyFont="1" applyFill="1" applyBorder="1" applyAlignment="1" applyProtection="1">
      <alignment vertical="center" wrapText="1"/>
    </xf>
    <xf numFmtId="0" fontId="23" fillId="0" borderId="0" xfId="0" applyFont="1" applyFill="1" applyAlignment="1" applyProtection="1">
      <alignment horizontal="center" wrapText="1"/>
    </xf>
    <xf numFmtId="0" fontId="22" fillId="0" borderId="0" xfId="0" applyFont="1" applyFill="1" applyBorder="1" applyAlignment="1" applyProtection="1">
      <alignment vertical="center" wrapText="1"/>
      <protection locked="0"/>
    </xf>
    <xf numFmtId="166" fontId="22" fillId="15" borderId="1" xfId="0" applyNumberFormat="1" applyFont="1" applyFill="1" applyBorder="1" applyAlignment="1" applyProtection="1">
      <alignment horizontal="center" vertical="center" wrapText="1"/>
    </xf>
    <xf numFmtId="14" fontId="12" fillId="0" borderId="0" xfId="0" applyNumberFormat="1" applyFont="1" applyAlignment="1" applyProtection="1">
      <alignment vertical="center"/>
    </xf>
    <xf numFmtId="0" fontId="10" fillId="0" borderId="0" xfId="0" applyFont="1" applyFill="1" applyBorder="1" applyAlignment="1" applyProtection="1">
      <alignment vertical="center"/>
    </xf>
    <xf numFmtId="0" fontId="4" fillId="0" borderId="0" xfId="0" applyFont="1" applyFill="1" applyBorder="1" applyAlignment="1" applyProtection="1">
      <alignment vertical="center" wrapText="1"/>
    </xf>
    <xf numFmtId="0" fontId="69" fillId="0" borderId="0" xfId="0" applyFont="1" applyAlignment="1">
      <alignment horizontal="left" vertical="center"/>
    </xf>
    <xf numFmtId="0" fontId="0" fillId="0" borderId="0" xfId="0" applyFill="1" applyBorder="1" applyAlignment="1">
      <alignment vertical="center"/>
    </xf>
    <xf numFmtId="0" fontId="88" fillId="0" borderId="0" xfId="0" applyFont="1" applyFill="1" applyAlignment="1" applyProtection="1">
      <alignment horizontal="right" vertical="center" wrapText="1"/>
    </xf>
    <xf numFmtId="0" fontId="89" fillId="5" borderId="0" xfId="0" applyFont="1" applyFill="1" applyAlignment="1" applyProtection="1">
      <alignment horizontal="right" vertical="center" wrapText="1"/>
    </xf>
    <xf numFmtId="0" fontId="90" fillId="0" borderId="0" xfId="0" applyFont="1" applyAlignment="1" applyProtection="1">
      <alignment horizontal="right" vertical="center" wrapText="1"/>
    </xf>
    <xf numFmtId="0" fontId="82" fillId="0" borderId="0" xfId="0" applyFont="1" applyAlignment="1" applyProtection="1">
      <alignment horizontal="right" vertical="center" wrapText="1"/>
    </xf>
    <xf numFmtId="14" fontId="82" fillId="0" borderId="0" xfId="0" applyNumberFormat="1" applyFont="1" applyAlignment="1" applyProtection="1">
      <alignment horizontal="center" vertical="center"/>
    </xf>
    <xf numFmtId="0" fontId="7"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right" vertical="center" wrapText="1"/>
    </xf>
    <xf numFmtId="14" fontId="12" fillId="0" borderId="0" xfId="0" applyNumberFormat="1" applyFont="1" applyFill="1" applyBorder="1" applyAlignment="1" applyProtection="1">
      <alignment horizontal="center" vertical="center"/>
    </xf>
    <xf numFmtId="0" fontId="77" fillId="0" borderId="0" xfId="0" applyFont="1" applyFill="1" applyBorder="1" applyAlignment="1" applyProtection="1">
      <alignment horizontal="right" vertical="center" wrapText="1"/>
    </xf>
    <xf numFmtId="0" fontId="12" fillId="0" borderId="0" xfId="0"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protection locked="0"/>
    </xf>
    <xf numFmtId="0" fontId="0" fillId="0" borderId="0" xfId="0" applyFill="1"/>
    <xf numFmtId="14" fontId="57" fillId="0" borderId="0" xfId="0" applyNumberFormat="1" applyFont="1" applyFill="1" applyBorder="1" applyAlignment="1" applyProtection="1">
      <alignment horizontal="center" vertical="center" wrapText="1"/>
    </xf>
    <xf numFmtId="0" fontId="59" fillId="0" borderId="0" xfId="0" applyFont="1" applyFill="1" applyAlignment="1" applyProtection="1">
      <alignment horizontal="center" vertical="center" wrapText="1"/>
    </xf>
    <xf numFmtId="0" fontId="12" fillId="0" borderId="0" xfId="0" applyFont="1" applyFill="1" applyAlignment="1" applyProtection="1">
      <alignment horizontal="center" vertical="center" wrapText="1"/>
    </xf>
    <xf numFmtId="0" fontId="6" fillId="0" borderId="0" xfId="0" applyFont="1" applyFill="1" applyAlignment="1" applyProtection="1">
      <alignment horizontal="center" vertical="center" wrapText="1"/>
    </xf>
    <xf numFmtId="10" fontId="43" fillId="0" borderId="0" xfId="0" applyNumberFormat="1" applyFont="1" applyFill="1" applyAlignment="1" applyProtection="1">
      <alignment horizontal="center" vertical="center" wrapText="1"/>
    </xf>
    <xf numFmtId="14" fontId="57" fillId="0" borderId="0" xfId="0" applyNumberFormat="1" applyFont="1" applyFill="1" applyBorder="1" applyAlignment="1" applyProtection="1">
      <alignment vertical="center" wrapText="1"/>
    </xf>
    <xf numFmtId="0" fontId="12" fillId="0" borderId="0" xfId="0" applyFont="1" applyFill="1" applyBorder="1" applyAlignment="1" applyProtection="1">
      <alignment horizontal="right" vertical="center" wrapText="1"/>
    </xf>
    <xf numFmtId="0" fontId="91" fillId="23" borderId="89" xfId="0" applyFont="1" applyFill="1" applyBorder="1" applyAlignment="1" applyProtection="1">
      <alignment horizontal="center" vertical="center" wrapText="1"/>
    </xf>
    <xf numFmtId="0" fontId="91" fillId="23" borderId="91" xfId="0" applyFont="1" applyFill="1" applyBorder="1" applyAlignment="1" applyProtection="1">
      <alignment horizontal="center" vertical="center" wrapText="1"/>
    </xf>
    <xf numFmtId="0" fontId="91" fillId="23" borderId="124" xfId="0" applyFont="1" applyFill="1" applyBorder="1" applyAlignment="1" applyProtection="1">
      <alignment horizontal="center" vertical="center" wrapText="1"/>
    </xf>
    <xf numFmtId="0" fontId="91" fillId="23" borderId="5" xfId="0" applyFont="1" applyFill="1" applyBorder="1" applyAlignment="1" applyProtection="1">
      <alignment horizontal="center" vertical="center" wrapText="1"/>
    </xf>
    <xf numFmtId="0" fontId="16" fillId="0" borderId="0" xfId="0" applyFont="1" applyFill="1" applyBorder="1" applyAlignment="1" applyProtection="1">
      <alignment vertical="center"/>
    </xf>
    <xf numFmtId="0" fontId="2" fillId="0" borderId="0" xfId="0" quotePrefix="1" applyFont="1" applyFill="1" applyBorder="1" applyAlignment="1" applyProtection="1">
      <alignment horizontal="right" vertical="center" wrapText="1"/>
    </xf>
    <xf numFmtId="0" fontId="17" fillId="24" borderId="40" xfId="0" applyFont="1" applyFill="1" applyBorder="1" applyAlignment="1" applyProtection="1">
      <alignment vertical="center" wrapText="1"/>
      <protection locked="0"/>
    </xf>
    <xf numFmtId="0" fontId="17" fillId="24" borderId="37" xfId="0" applyFont="1" applyFill="1" applyBorder="1" applyAlignment="1" applyProtection="1">
      <alignment horizontal="center" vertical="center" wrapText="1"/>
      <protection locked="0"/>
    </xf>
    <xf numFmtId="0" fontId="17" fillId="24" borderId="24" xfId="0" applyFont="1" applyFill="1" applyBorder="1" applyAlignment="1" applyProtection="1">
      <alignment horizontal="center" vertical="center" wrapText="1"/>
      <protection locked="0"/>
    </xf>
    <xf numFmtId="3" fontId="17" fillId="24" borderId="135" xfId="0" applyNumberFormat="1" applyFont="1" applyFill="1" applyBorder="1" applyAlignment="1" applyProtection="1">
      <alignment horizontal="right" vertical="center" wrapText="1"/>
      <protection locked="0"/>
    </xf>
    <xf numFmtId="3" fontId="17" fillId="24" borderId="115" xfId="0" applyNumberFormat="1" applyFont="1" applyFill="1" applyBorder="1" applyAlignment="1" applyProtection="1">
      <alignment horizontal="right" vertical="center" wrapText="1"/>
      <protection locked="0"/>
    </xf>
    <xf numFmtId="3" fontId="17" fillId="24" borderId="52" xfId="0" applyNumberFormat="1" applyFont="1" applyFill="1" applyBorder="1" applyAlignment="1" applyProtection="1">
      <alignment horizontal="right" vertical="center" wrapText="1"/>
      <protection locked="0"/>
    </xf>
    <xf numFmtId="0" fontId="17" fillId="24" borderId="25" xfId="0" applyFont="1" applyFill="1" applyBorder="1" applyAlignment="1" applyProtection="1">
      <alignment vertical="center" wrapText="1"/>
      <protection locked="0"/>
    </xf>
    <xf numFmtId="0" fontId="17" fillId="24" borderId="13" xfId="0" applyFont="1" applyFill="1" applyBorder="1" applyAlignment="1" applyProtection="1">
      <alignment horizontal="center" vertical="center" wrapText="1"/>
      <protection locked="0"/>
    </xf>
    <xf numFmtId="0" fontId="17" fillId="24" borderId="18" xfId="0" applyFont="1" applyFill="1" applyBorder="1" applyAlignment="1" applyProtection="1">
      <alignment horizontal="center" vertical="center" wrapText="1"/>
      <protection locked="0"/>
    </xf>
    <xf numFmtId="3" fontId="17" fillId="24" borderId="133" xfId="0" applyNumberFormat="1" applyFont="1" applyFill="1" applyBorder="1" applyAlignment="1" applyProtection="1">
      <alignment horizontal="right" vertical="center" wrapText="1"/>
      <protection locked="0"/>
    </xf>
    <xf numFmtId="3" fontId="17" fillId="24" borderId="94" xfId="0" applyNumberFormat="1" applyFont="1" applyFill="1" applyBorder="1" applyAlignment="1" applyProtection="1">
      <alignment horizontal="right" vertical="center" wrapText="1"/>
      <protection locked="0"/>
    </xf>
    <xf numFmtId="3" fontId="17" fillId="24" borderId="47" xfId="0" applyNumberFormat="1" applyFont="1" applyFill="1" applyBorder="1" applyAlignment="1" applyProtection="1">
      <alignment horizontal="right" vertical="center" wrapText="1"/>
      <protection locked="0"/>
    </xf>
    <xf numFmtId="0" fontId="17" fillId="24" borderId="41" xfId="0" applyFont="1" applyFill="1" applyBorder="1" applyAlignment="1" applyProtection="1">
      <alignment horizontal="center" vertical="center" wrapText="1"/>
      <protection locked="0"/>
    </xf>
    <xf numFmtId="0" fontId="17" fillId="24" borderId="45" xfId="0" applyFont="1" applyFill="1" applyBorder="1" applyAlignment="1" applyProtection="1">
      <alignment horizontal="center" vertical="center" wrapText="1"/>
      <protection locked="0"/>
    </xf>
    <xf numFmtId="3" fontId="17" fillId="24" borderId="134" xfId="0" applyNumberFormat="1" applyFont="1" applyFill="1" applyBorder="1" applyAlignment="1" applyProtection="1">
      <alignment horizontal="right" vertical="center" wrapText="1"/>
      <protection locked="0"/>
    </xf>
    <xf numFmtId="3" fontId="17" fillId="24" borderId="49" xfId="0" applyNumberFormat="1" applyFont="1" applyFill="1" applyBorder="1" applyAlignment="1" applyProtection="1">
      <alignment horizontal="right" vertical="center" wrapText="1"/>
      <protection locked="0"/>
    </xf>
    <xf numFmtId="0" fontId="17" fillId="24" borderId="54" xfId="0" applyFont="1" applyFill="1" applyBorder="1" applyAlignment="1" applyProtection="1">
      <alignment vertical="center" wrapText="1"/>
      <protection locked="0"/>
    </xf>
    <xf numFmtId="3" fontId="17" fillId="24" borderId="139" xfId="0" applyNumberFormat="1" applyFont="1" applyFill="1" applyBorder="1" applyAlignment="1" applyProtection="1">
      <alignment horizontal="right" vertical="center" wrapText="1"/>
      <protection locked="0"/>
    </xf>
    <xf numFmtId="3" fontId="17" fillId="24" borderId="93" xfId="0" applyNumberFormat="1" applyFont="1" applyFill="1" applyBorder="1" applyAlignment="1" applyProtection="1">
      <alignment horizontal="right" vertical="center" wrapText="1"/>
      <protection locked="0"/>
    </xf>
    <xf numFmtId="0" fontId="17" fillId="24" borderId="16" xfId="0" applyFont="1" applyFill="1" applyBorder="1" applyAlignment="1" applyProtection="1">
      <alignment horizontal="center" vertical="center" wrapText="1"/>
      <protection locked="0"/>
    </xf>
    <xf numFmtId="3" fontId="17" fillId="24" borderId="140" xfId="0" applyNumberFormat="1" applyFont="1" applyFill="1" applyBorder="1" applyAlignment="1" applyProtection="1">
      <alignment horizontal="right" vertical="center" wrapText="1"/>
      <protection locked="0"/>
    </xf>
    <xf numFmtId="3" fontId="17" fillId="24" borderId="116" xfId="0" applyNumberFormat="1" applyFont="1" applyFill="1" applyBorder="1" applyAlignment="1" applyProtection="1">
      <alignment horizontal="right" vertical="center" wrapText="1"/>
      <protection locked="0"/>
    </xf>
    <xf numFmtId="3" fontId="17" fillId="24" borderId="0" xfId="0" applyNumberFormat="1" applyFont="1" applyFill="1" applyBorder="1" applyAlignment="1" applyProtection="1">
      <alignment horizontal="right" vertical="center" wrapText="1"/>
      <protection locked="0"/>
    </xf>
    <xf numFmtId="3" fontId="17" fillId="24" borderId="136" xfId="0" applyNumberFormat="1" applyFont="1" applyFill="1" applyBorder="1" applyAlignment="1" applyProtection="1">
      <alignment horizontal="right" vertical="center" wrapText="1"/>
      <protection locked="0"/>
    </xf>
    <xf numFmtId="3" fontId="17" fillId="24" borderId="117" xfId="0" applyNumberFormat="1" applyFont="1" applyFill="1" applyBorder="1" applyAlignment="1" applyProtection="1">
      <alignment horizontal="right" vertical="center" wrapText="1"/>
      <protection locked="0"/>
    </xf>
    <xf numFmtId="3" fontId="17" fillId="24" borderId="67" xfId="0" applyNumberFormat="1" applyFont="1" applyFill="1" applyBorder="1" applyAlignment="1" applyProtection="1">
      <alignment horizontal="right" vertical="center" wrapText="1"/>
      <protection locked="0"/>
    </xf>
    <xf numFmtId="3" fontId="17" fillId="24" borderId="137" xfId="0" applyNumberFormat="1" applyFont="1" applyFill="1" applyBorder="1" applyAlignment="1" applyProtection="1">
      <alignment horizontal="right" vertical="center" wrapText="1"/>
      <protection locked="0"/>
    </xf>
    <xf numFmtId="3" fontId="17" fillId="24" borderId="118" xfId="0" applyNumberFormat="1" applyFont="1" applyFill="1" applyBorder="1" applyAlignment="1" applyProtection="1">
      <alignment horizontal="right" vertical="center" wrapText="1"/>
      <protection locked="0"/>
    </xf>
    <xf numFmtId="3" fontId="17" fillId="24" borderId="112" xfId="0" applyNumberFormat="1" applyFont="1" applyFill="1" applyBorder="1" applyAlignment="1" applyProtection="1">
      <alignment horizontal="right" vertical="center" wrapText="1"/>
      <protection locked="0"/>
    </xf>
    <xf numFmtId="3" fontId="17" fillId="24" borderId="173" xfId="0" applyNumberFormat="1" applyFont="1" applyFill="1" applyBorder="1" applyAlignment="1" applyProtection="1">
      <alignment horizontal="right" vertical="center" wrapText="1"/>
      <protection locked="0"/>
    </xf>
    <xf numFmtId="3" fontId="17" fillId="24" borderId="95" xfId="0" applyNumberFormat="1" applyFont="1" applyFill="1" applyBorder="1" applyAlignment="1" applyProtection="1">
      <alignment horizontal="right" vertical="center" wrapText="1"/>
      <protection locked="0"/>
    </xf>
    <xf numFmtId="3" fontId="17" fillId="24" borderId="21" xfId="0" applyNumberFormat="1" applyFont="1" applyFill="1" applyBorder="1" applyAlignment="1" applyProtection="1">
      <alignment horizontal="right" vertical="center" wrapText="1"/>
      <protection locked="0"/>
    </xf>
    <xf numFmtId="3" fontId="4" fillId="0" borderId="38" xfId="0" applyNumberFormat="1" applyFont="1" applyFill="1" applyBorder="1" applyAlignment="1" applyProtection="1">
      <alignment horizontal="right" vertical="center" wrapText="1"/>
    </xf>
    <xf numFmtId="3" fontId="4" fillId="0" borderId="32" xfId="0" applyNumberFormat="1" applyFont="1" applyFill="1" applyBorder="1" applyAlignment="1" applyProtection="1">
      <alignment horizontal="right" vertical="center" wrapText="1"/>
    </xf>
    <xf numFmtId="3" fontId="4" fillId="0" borderId="55" xfId="0" applyNumberFormat="1" applyFont="1" applyFill="1" applyBorder="1" applyAlignment="1" applyProtection="1">
      <alignment horizontal="right" vertical="center" wrapText="1"/>
    </xf>
    <xf numFmtId="3" fontId="6" fillId="5" borderId="76" xfId="0" applyNumberFormat="1" applyFont="1" applyFill="1" applyBorder="1" applyAlignment="1" applyProtection="1">
      <alignment vertical="center" wrapText="1"/>
    </xf>
    <xf numFmtId="164" fontId="6" fillId="5" borderId="48" xfId="0" applyNumberFormat="1" applyFont="1" applyFill="1" applyBorder="1" applyAlignment="1" applyProtection="1">
      <alignment vertical="center" wrapText="1"/>
    </xf>
    <xf numFmtId="3" fontId="4" fillId="0" borderId="33" xfId="0" applyNumberFormat="1" applyFont="1" applyFill="1" applyBorder="1" applyAlignment="1" applyProtection="1">
      <alignment horizontal="right" vertical="center" wrapText="1"/>
    </xf>
    <xf numFmtId="3" fontId="4" fillId="0" borderId="59" xfId="0" applyNumberFormat="1" applyFont="1" applyFill="1" applyBorder="1" applyAlignment="1" applyProtection="1">
      <alignment horizontal="right" vertical="center" wrapText="1"/>
    </xf>
    <xf numFmtId="3" fontId="4" fillId="0" borderId="64" xfId="0" applyNumberFormat="1" applyFont="1" applyFill="1" applyBorder="1" applyAlignment="1" applyProtection="1">
      <alignment horizontal="right" vertical="center" wrapText="1"/>
    </xf>
    <xf numFmtId="3" fontId="4" fillId="0" borderId="144" xfId="0" applyNumberFormat="1" applyFont="1" applyFill="1" applyBorder="1" applyAlignment="1" applyProtection="1">
      <alignment horizontal="right" vertical="center" wrapText="1"/>
    </xf>
    <xf numFmtId="3" fontId="4" fillId="0" borderId="145" xfId="0" applyNumberFormat="1" applyFont="1" applyFill="1" applyBorder="1" applyAlignment="1" applyProtection="1">
      <alignment horizontal="right" vertical="center" wrapText="1"/>
    </xf>
    <xf numFmtId="3" fontId="6" fillId="5" borderId="34" xfId="0" applyNumberFormat="1" applyFont="1" applyFill="1" applyBorder="1" applyAlignment="1" applyProtection="1">
      <alignment vertical="center" wrapText="1"/>
    </xf>
    <xf numFmtId="164" fontId="52" fillId="0" borderId="151" xfId="0" applyNumberFormat="1" applyFont="1" applyFill="1" applyBorder="1" applyAlignment="1" applyProtection="1">
      <alignment vertical="center" wrapText="1"/>
    </xf>
    <xf numFmtId="164" fontId="52" fillId="0" borderId="19" xfId="0" applyNumberFormat="1" applyFont="1" applyFill="1" applyBorder="1" applyAlignment="1" applyProtection="1">
      <alignment vertical="center" wrapText="1"/>
    </xf>
    <xf numFmtId="3" fontId="20" fillId="5" borderId="27" xfId="0" applyNumberFormat="1" applyFont="1" applyFill="1" applyBorder="1" applyAlignment="1" applyProtection="1">
      <alignment vertical="center"/>
    </xf>
    <xf numFmtId="3" fontId="4" fillId="0" borderId="172" xfId="0" applyNumberFormat="1" applyFont="1" applyFill="1" applyBorder="1" applyAlignment="1" applyProtection="1">
      <alignment horizontal="right" vertical="center" wrapText="1"/>
    </xf>
    <xf numFmtId="3" fontId="35" fillId="0" borderId="38" xfId="0" applyNumberFormat="1" applyFont="1" applyFill="1" applyBorder="1" applyAlignment="1" applyProtection="1">
      <alignment horizontal="right" vertical="center" wrapText="1"/>
    </xf>
    <xf numFmtId="3" fontId="35" fillId="0" borderId="32" xfId="0" applyNumberFormat="1" applyFont="1" applyFill="1" applyBorder="1" applyAlignment="1" applyProtection="1">
      <alignment horizontal="right" vertical="center" wrapText="1"/>
    </xf>
    <xf numFmtId="3" fontId="35" fillId="0" borderId="55" xfId="0" applyNumberFormat="1" applyFont="1" applyFill="1" applyBorder="1" applyAlignment="1" applyProtection="1">
      <alignment horizontal="right" vertical="center" wrapText="1"/>
    </xf>
    <xf numFmtId="3" fontId="32" fillId="5" borderId="162" xfId="0" applyNumberFormat="1" applyFont="1" applyFill="1" applyBorder="1" applyAlignment="1" applyProtection="1">
      <alignment vertical="center" wrapText="1"/>
    </xf>
    <xf numFmtId="3" fontId="32" fillId="5" borderId="22" xfId="0" applyNumberFormat="1" applyFont="1" applyFill="1" applyBorder="1" applyAlignment="1" applyProtection="1">
      <alignment vertical="center" wrapText="1"/>
    </xf>
    <xf numFmtId="3" fontId="32" fillId="5" borderId="171" xfId="0" applyNumberFormat="1" applyFont="1" applyFill="1" applyBorder="1" applyAlignment="1" applyProtection="1">
      <alignment vertical="center" wrapText="1"/>
    </xf>
    <xf numFmtId="3" fontId="32" fillId="5" borderId="170" xfId="0" applyNumberFormat="1" applyFont="1" applyFill="1" applyBorder="1" applyAlignment="1" applyProtection="1">
      <alignment vertical="center" wrapText="1"/>
    </xf>
    <xf numFmtId="164" fontId="6" fillId="5" borderId="15" xfId="0" applyNumberFormat="1" applyFont="1" applyFill="1" applyBorder="1" applyAlignment="1" applyProtection="1">
      <alignment vertical="center" wrapText="1"/>
    </xf>
    <xf numFmtId="0" fontId="1" fillId="5" borderId="0" xfId="0" applyFont="1" applyFill="1" applyAlignment="1" applyProtection="1">
      <alignment horizontal="center" vertical="center" wrapText="1"/>
    </xf>
    <xf numFmtId="0" fontId="1" fillId="17" borderId="0" xfId="0" applyFont="1" applyFill="1" applyAlignment="1" applyProtection="1">
      <alignment horizontal="center" vertical="center" wrapText="1"/>
    </xf>
    <xf numFmtId="0" fontId="1" fillId="17" borderId="126" xfId="0" applyFont="1" applyFill="1" applyBorder="1" applyAlignment="1" applyProtection="1">
      <alignment horizontal="center" vertical="center" wrapText="1"/>
    </xf>
    <xf numFmtId="0" fontId="1" fillId="17" borderId="17" xfId="0" applyFont="1" applyFill="1" applyBorder="1" applyAlignment="1" applyProtection="1">
      <alignment horizontal="center" vertical="center" wrapText="1"/>
    </xf>
    <xf numFmtId="0" fontId="1" fillId="17" borderId="0" xfId="0" applyFont="1" applyFill="1" applyBorder="1" applyAlignment="1" applyProtection="1">
      <alignment horizontal="center" vertical="center" wrapText="1"/>
    </xf>
    <xf numFmtId="3" fontId="32" fillId="5" borderId="155" xfId="0" applyNumberFormat="1" applyFont="1" applyFill="1" applyBorder="1" applyAlignment="1" applyProtection="1">
      <alignment vertical="center" wrapText="1"/>
    </xf>
    <xf numFmtId="3" fontId="32" fillId="5" borderId="15" xfId="0" applyNumberFormat="1" applyFont="1" applyFill="1" applyBorder="1" applyAlignment="1" applyProtection="1">
      <alignment vertical="center" wrapText="1"/>
    </xf>
    <xf numFmtId="3" fontId="32" fillId="5" borderId="123" xfId="0" applyNumberFormat="1" applyFont="1" applyFill="1" applyBorder="1" applyAlignment="1" applyProtection="1">
      <alignment vertical="center" wrapText="1"/>
    </xf>
    <xf numFmtId="3" fontId="32" fillId="5" borderId="152" xfId="0" applyNumberFormat="1" applyFont="1" applyFill="1" applyBorder="1" applyAlignment="1" applyProtection="1">
      <alignment vertical="center" wrapText="1"/>
    </xf>
    <xf numFmtId="3" fontId="6" fillId="5" borderId="33" xfId="0" applyNumberFormat="1" applyFont="1" applyFill="1" applyBorder="1" applyAlignment="1" applyProtection="1">
      <alignment vertical="center" wrapText="1"/>
    </xf>
    <xf numFmtId="164" fontId="6" fillId="5" borderId="17" xfId="0" applyNumberFormat="1" applyFont="1" applyFill="1" applyBorder="1" applyAlignment="1" applyProtection="1">
      <alignment vertical="center" wrapText="1"/>
    </xf>
    <xf numFmtId="0" fontId="12" fillId="17" borderId="5" xfId="0" applyFont="1" applyFill="1" applyBorder="1" applyAlignment="1" applyProtection="1">
      <alignment horizontal="center" vertical="center" wrapText="1"/>
    </xf>
    <xf numFmtId="0" fontId="12" fillId="17" borderId="0" xfId="0" applyFont="1" applyFill="1" applyBorder="1" applyAlignment="1" applyProtection="1">
      <alignment horizontal="center" vertical="center" wrapText="1"/>
    </xf>
    <xf numFmtId="3" fontId="20" fillId="5" borderId="27" xfId="0" applyNumberFormat="1" applyFont="1" applyFill="1" applyBorder="1" applyAlignment="1" applyProtection="1">
      <alignment horizontal="right" vertical="center" wrapText="1"/>
    </xf>
    <xf numFmtId="3" fontId="4" fillId="2" borderId="144" xfId="0" applyNumberFormat="1" applyFont="1" applyFill="1" applyBorder="1" applyAlignment="1" applyProtection="1">
      <alignment horizontal="right" vertical="center" wrapText="1"/>
    </xf>
    <xf numFmtId="3" fontId="4" fillId="2" borderId="145" xfId="0" applyNumberFormat="1" applyFont="1" applyFill="1" applyBorder="1" applyAlignment="1" applyProtection="1">
      <alignment horizontal="right" vertical="center" wrapText="1"/>
    </xf>
    <xf numFmtId="3" fontId="4" fillId="2" borderId="38" xfId="0" applyNumberFormat="1" applyFont="1" applyFill="1" applyBorder="1" applyAlignment="1" applyProtection="1">
      <alignment horizontal="right" vertical="center" wrapText="1"/>
    </xf>
    <xf numFmtId="3" fontId="4" fillId="2" borderId="32" xfId="0" applyNumberFormat="1" applyFont="1" applyFill="1" applyBorder="1" applyAlignment="1" applyProtection="1">
      <alignment horizontal="right" vertical="center" wrapText="1"/>
    </xf>
    <xf numFmtId="3" fontId="4" fillId="2" borderId="55" xfId="0" applyNumberFormat="1" applyFont="1" applyFill="1" applyBorder="1" applyAlignment="1" applyProtection="1">
      <alignment horizontal="right" vertical="center" wrapText="1"/>
    </xf>
    <xf numFmtId="3" fontId="17" fillId="24" borderId="18" xfId="0" applyNumberFormat="1" applyFont="1" applyFill="1" applyBorder="1" applyAlignment="1" applyProtection="1">
      <alignment horizontal="right" vertical="center" wrapText="1"/>
      <protection locked="0"/>
    </xf>
    <xf numFmtId="3" fontId="17" fillId="24" borderId="45" xfId="0" applyNumberFormat="1" applyFont="1" applyFill="1" applyBorder="1" applyAlignment="1" applyProtection="1">
      <alignment horizontal="right" vertical="center" wrapText="1"/>
      <protection locked="0"/>
    </xf>
    <xf numFmtId="3" fontId="17" fillId="24" borderId="24" xfId="0" applyNumberFormat="1" applyFont="1" applyFill="1" applyBorder="1" applyAlignment="1" applyProtection="1">
      <alignment horizontal="right" vertical="center" wrapText="1"/>
      <protection locked="0"/>
    </xf>
    <xf numFmtId="3" fontId="17" fillId="24" borderId="91" xfId="0" applyNumberFormat="1" applyFont="1" applyFill="1" applyBorder="1" applyAlignment="1" applyProtection="1">
      <alignment horizontal="right" vertical="center" wrapText="1"/>
      <protection locked="0"/>
    </xf>
    <xf numFmtId="0" fontId="91" fillId="23" borderId="3" xfId="0" applyFont="1" applyFill="1" applyBorder="1" applyAlignment="1" applyProtection="1">
      <alignment horizontal="center" vertical="center" wrapText="1"/>
    </xf>
    <xf numFmtId="0" fontId="91" fillId="23" borderId="8" xfId="0" applyFont="1" applyFill="1" applyBorder="1" applyAlignment="1" applyProtection="1">
      <alignment horizontal="center" vertical="center" wrapText="1"/>
    </xf>
    <xf numFmtId="0" fontId="91" fillId="23" borderId="4" xfId="0" applyFont="1" applyFill="1" applyBorder="1" applyAlignment="1" applyProtection="1">
      <alignment horizontal="center" vertical="center" wrapText="1"/>
    </xf>
    <xf numFmtId="3" fontId="1" fillId="0" borderId="32" xfId="0" applyNumberFormat="1" applyFont="1" applyFill="1" applyBorder="1" applyAlignment="1" applyProtection="1">
      <alignment horizontal="right" vertical="center" wrapText="1"/>
    </xf>
    <xf numFmtId="3" fontId="1" fillId="0" borderId="55" xfId="0" applyNumberFormat="1" applyFont="1" applyFill="1" applyBorder="1" applyAlignment="1" applyProtection="1">
      <alignment horizontal="right" vertical="center" wrapText="1"/>
    </xf>
    <xf numFmtId="3" fontId="1" fillId="0" borderId="38" xfId="0" applyNumberFormat="1" applyFont="1" applyFill="1" applyBorder="1" applyAlignment="1" applyProtection="1">
      <alignment horizontal="right" vertical="center" wrapText="1"/>
    </xf>
    <xf numFmtId="3" fontId="1" fillId="0" borderId="179" xfId="0" applyNumberFormat="1" applyFont="1" applyFill="1" applyBorder="1" applyAlignment="1" applyProtection="1">
      <alignment horizontal="right" vertical="center" wrapText="1"/>
    </xf>
    <xf numFmtId="3" fontId="1" fillId="0" borderId="35" xfId="0" applyNumberFormat="1" applyFont="1" applyFill="1" applyBorder="1" applyAlignment="1" applyProtection="1">
      <alignment horizontal="right" vertical="center" wrapText="1"/>
    </xf>
    <xf numFmtId="3" fontId="1" fillId="0" borderId="81" xfId="0" applyNumberFormat="1" applyFont="1" applyFill="1" applyBorder="1" applyAlignment="1" applyProtection="1">
      <alignment horizontal="right" vertical="center" wrapText="1"/>
    </xf>
    <xf numFmtId="3" fontId="1" fillId="0" borderId="190" xfId="0" applyNumberFormat="1" applyFont="1" applyFill="1" applyBorder="1" applyAlignment="1" applyProtection="1">
      <alignment horizontal="right" vertical="center" wrapText="1"/>
    </xf>
    <xf numFmtId="164" fontId="25" fillId="17" borderId="15" xfId="0" applyNumberFormat="1" applyFont="1" applyFill="1" applyBorder="1" applyAlignment="1" applyProtection="1">
      <alignment vertical="center" wrapText="1"/>
    </xf>
    <xf numFmtId="164" fontId="4" fillId="3" borderId="9" xfId="0" applyNumberFormat="1" applyFont="1" applyFill="1" applyBorder="1" applyAlignment="1" applyProtection="1">
      <alignment vertical="center" wrapText="1"/>
    </xf>
    <xf numFmtId="164" fontId="4" fillId="3" borderId="56" xfId="0" applyNumberFormat="1" applyFont="1" applyFill="1" applyBorder="1" applyAlignment="1" applyProtection="1">
      <alignment vertical="center" wrapText="1"/>
    </xf>
    <xf numFmtId="164" fontId="6" fillId="5" borderId="86" xfId="0" applyNumberFormat="1" applyFont="1" applyFill="1" applyBorder="1" applyAlignment="1" applyProtection="1">
      <alignment vertical="center" wrapText="1"/>
    </xf>
    <xf numFmtId="164" fontId="25" fillId="17" borderId="8" xfId="0" applyNumberFormat="1" applyFont="1" applyFill="1" applyBorder="1" applyAlignment="1" applyProtection="1">
      <alignment vertical="center" wrapText="1"/>
    </xf>
    <xf numFmtId="3" fontId="17" fillId="24" borderId="13" xfId="0" applyNumberFormat="1" applyFont="1" applyFill="1" applyBorder="1" applyAlignment="1" applyProtection="1">
      <alignment horizontal="right" vertical="center" wrapText="1"/>
      <protection locked="0"/>
    </xf>
    <xf numFmtId="0" fontId="17" fillId="24" borderId="54" xfId="0" applyFont="1" applyFill="1" applyBorder="1" applyAlignment="1" applyProtection="1">
      <alignment horizontal="left" vertical="center" wrapText="1"/>
      <protection locked="0"/>
    </xf>
    <xf numFmtId="3" fontId="17" fillId="24" borderId="41" xfId="0" applyNumberFormat="1" applyFont="1" applyFill="1" applyBorder="1" applyAlignment="1" applyProtection="1">
      <alignment horizontal="right" vertical="center" wrapText="1"/>
      <protection locked="0"/>
    </xf>
    <xf numFmtId="0" fontId="17" fillId="24" borderId="25" xfId="0" applyFont="1" applyFill="1" applyBorder="1" applyAlignment="1" applyProtection="1">
      <alignment horizontal="left" vertical="center" wrapText="1"/>
      <protection locked="0"/>
    </xf>
    <xf numFmtId="3" fontId="17" fillId="24" borderId="37" xfId="0" applyNumberFormat="1" applyFont="1" applyFill="1" applyBorder="1" applyAlignment="1" applyProtection="1">
      <alignment horizontal="right" vertical="center" wrapText="1"/>
      <protection locked="0"/>
    </xf>
    <xf numFmtId="0" fontId="17" fillId="24" borderId="53" xfId="0" applyFont="1" applyFill="1" applyBorder="1" applyAlignment="1" applyProtection="1">
      <alignment horizontal="left" vertical="center" wrapText="1"/>
      <protection locked="0"/>
    </xf>
    <xf numFmtId="0" fontId="17" fillId="24" borderId="53" xfId="0" applyFont="1" applyFill="1" applyBorder="1" applyAlignment="1" applyProtection="1">
      <alignment vertical="center" wrapText="1"/>
      <protection locked="0"/>
    </xf>
    <xf numFmtId="0" fontId="17" fillId="24" borderId="69" xfId="0" applyFont="1" applyFill="1" applyBorder="1" applyAlignment="1" applyProtection="1">
      <alignment horizontal="left" vertical="center" wrapText="1"/>
      <protection locked="0"/>
    </xf>
    <xf numFmtId="3" fontId="17" fillId="24" borderId="10" xfId="0" applyNumberFormat="1" applyFont="1" applyFill="1" applyBorder="1" applyAlignment="1" applyProtection="1">
      <alignment horizontal="right" vertical="center" wrapText="1"/>
      <protection locked="0"/>
    </xf>
    <xf numFmtId="3" fontId="17" fillId="24" borderId="16" xfId="0" applyNumberFormat="1" applyFont="1" applyFill="1" applyBorder="1" applyAlignment="1" applyProtection="1">
      <alignment horizontal="right" vertical="center" wrapText="1"/>
      <protection locked="0"/>
    </xf>
    <xf numFmtId="0" fontId="1" fillId="24" borderId="37" xfId="0" applyFont="1" applyFill="1" applyBorder="1" applyAlignment="1" applyProtection="1">
      <alignment horizontal="center" vertical="center" wrapText="1"/>
      <protection locked="0"/>
    </xf>
    <xf numFmtId="0" fontId="1" fillId="24" borderId="13" xfId="0" applyFont="1" applyFill="1" applyBorder="1" applyAlignment="1" applyProtection="1">
      <alignment horizontal="center" vertical="center" wrapText="1"/>
      <protection locked="0"/>
    </xf>
    <xf numFmtId="0" fontId="17" fillId="24" borderId="19" xfId="0" applyFont="1" applyFill="1" applyBorder="1" applyAlignment="1" applyProtection="1">
      <alignment horizontal="left" vertical="center" wrapText="1"/>
      <protection locked="0"/>
    </xf>
    <xf numFmtId="0" fontId="1" fillId="24" borderId="13" xfId="0" applyFont="1" applyFill="1" applyBorder="1" applyAlignment="1" applyProtection="1">
      <alignment horizontal="right" vertical="center" wrapText="1"/>
      <protection locked="0"/>
    </xf>
    <xf numFmtId="0" fontId="17" fillId="24" borderId="186" xfId="0" applyFont="1" applyFill="1" applyBorder="1" applyAlignment="1" applyProtection="1">
      <alignment horizontal="left" vertical="center" wrapText="1"/>
      <protection locked="0"/>
    </xf>
    <xf numFmtId="0" fontId="1" fillId="24" borderId="187" xfId="0" applyFont="1" applyFill="1" applyBorder="1" applyAlignment="1" applyProtection="1">
      <alignment horizontal="right" vertical="center" wrapText="1"/>
      <protection locked="0"/>
    </xf>
    <xf numFmtId="0" fontId="17" fillId="24" borderId="187" xfId="0" applyFont="1" applyFill="1" applyBorder="1" applyAlignment="1" applyProtection="1">
      <alignment horizontal="center" vertical="center" wrapText="1"/>
      <protection locked="0"/>
    </xf>
    <xf numFmtId="3" fontId="17" fillId="24" borderId="188" xfId="0" applyNumberFormat="1" applyFont="1" applyFill="1" applyBorder="1" applyAlignment="1" applyProtection="1">
      <alignment horizontal="right" vertical="center" wrapText="1"/>
      <protection locked="0"/>
    </xf>
    <xf numFmtId="3" fontId="17" fillId="24" borderId="187" xfId="0" applyNumberFormat="1" applyFont="1" applyFill="1" applyBorder="1" applyAlignment="1" applyProtection="1">
      <alignment horizontal="right" vertical="center" wrapText="1"/>
      <protection locked="0"/>
    </xf>
    <xf numFmtId="3" fontId="17" fillId="24" borderId="189" xfId="0" applyNumberFormat="1" applyFont="1" applyFill="1" applyBorder="1" applyAlignment="1" applyProtection="1">
      <alignment horizontal="right" vertical="center" wrapText="1"/>
      <protection locked="0"/>
    </xf>
    <xf numFmtId="0" fontId="1" fillId="24" borderId="181" xfId="0" applyFont="1" applyFill="1" applyBorder="1" applyAlignment="1" applyProtection="1">
      <alignment horizontal="center" vertical="center" wrapText="1"/>
      <protection locked="0"/>
    </xf>
    <xf numFmtId="0" fontId="17" fillId="24" borderId="181" xfId="0" applyFont="1" applyFill="1" applyBorder="1" applyAlignment="1" applyProtection="1">
      <alignment horizontal="center" vertical="center" wrapText="1"/>
      <protection locked="0"/>
    </xf>
    <xf numFmtId="3" fontId="17" fillId="24" borderId="181" xfId="0" applyNumberFormat="1" applyFont="1" applyFill="1" applyBorder="1" applyAlignment="1" applyProtection="1">
      <alignment horizontal="right" vertical="center" wrapText="1"/>
      <protection locked="0"/>
    </xf>
    <xf numFmtId="3" fontId="17" fillId="24" borderId="182" xfId="0" applyNumberFormat="1" applyFont="1" applyFill="1" applyBorder="1" applyAlignment="1" applyProtection="1">
      <alignment horizontal="right" vertical="center" wrapText="1"/>
      <protection locked="0"/>
    </xf>
    <xf numFmtId="0" fontId="17" fillId="24" borderId="3" xfId="0" applyFont="1" applyFill="1" applyBorder="1" applyAlignment="1" applyProtection="1">
      <alignment horizontal="center" vertical="center" wrapText="1"/>
      <protection locked="0"/>
    </xf>
    <xf numFmtId="3" fontId="17" fillId="24" borderId="85" xfId="0" applyNumberFormat="1" applyFont="1" applyFill="1" applyBorder="1" applyAlignment="1" applyProtection="1">
      <alignment horizontal="right" vertical="center" wrapText="1"/>
      <protection locked="0"/>
    </xf>
    <xf numFmtId="164" fontId="32" fillId="4" borderId="8" xfId="0" applyNumberFormat="1" applyFont="1" applyFill="1" applyBorder="1" applyAlignment="1" applyProtection="1">
      <alignment horizontal="center" vertical="center" wrapText="1"/>
    </xf>
    <xf numFmtId="3" fontId="33" fillId="14" borderId="3" xfId="0" applyNumberFormat="1" applyFont="1" applyFill="1" applyBorder="1" applyAlignment="1" applyProtection="1">
      <alignment horizontal="center" vertical="center" wrapText="1"/>
    </xf>
    <xf numFmtId="3" fontId="32" fillId="14" borderId="3" xfId="0" applyNumberFormat="1" applyFont="1" applyFill="1" applyBorder="1" applyAlignment="1" applyProtection="1">
      <alignment horizontal="center" vertical="center" wrapText="1"/>
    </xf>
    <xf numFmtId="0" fontId="12" fillId="13" borderId="8"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164" fontId="1" fillId="0" borderId="13" xfId="0" applyNumberFormat="1" applyFont="1" applyFill="1" applyBorder="1" applyAlignment="1" applyProtection="1">
      <alignment horizontal="center" vertical="center" wrapText="1"/>
    </xf>
    <xf numFmtId="164" fontId="1" fillId="0" borderId="41" xfId="0" applyNumberFormat="1" applyFont="1" applyFill="1" applyBorder="1" applyAlignment="1" applyProtection="1">
      <alignment horizontal="center" vertical="center" wrapText="1"/>
    </xf>
    <xf numFmtId="164" fontId="1" fillId="0" borderId="37" xfId="0" applyNumberFormat="1" applyFont="1" applyFill="1" applyBorder="1" applyAlignment="1" applyProtection="1">
      <alignment horizontal="center" vertical="center" wrapText="1"/>
    </xf>
    <xf numFmtId="164" fontId="1" fillId="0" borderId="85" xfId="0" applyNumberFormat="1" applyFont="1" applyFill="1" applyBorder="1" applyAlignment="1" applyProtection="1">
      <alignment horizontal="center" vertical="center" wrapText="1"/>
    </xf>
    <xf numFmtId="164" fontId="1" fillId="0" borderId="19" xfId="0" applyNumberFormat="1" applyFont="1" applyFill="1" applyBorder="1" applyAlignment="1" applyProtection="1">
      <alignment horizontal="center" vertical="center" wrapText="1"/>
    </xf>
    <xf numFmtId="3" fontId="35" fillId="0" borderId="165" xfId="0" applyNumberFormat="1" applyFont="1" applyFill="1" applyBorder="1" applyAlignment="1" applyProtection="1">
      <alignment horizontal="right" vertical="center" wrapText="1"/>
    </xf>
    <xf numFmtId="0" fontId="59" fillId="17" borderId="0" xfId="0" applyFont="1" applyFill="1" applyAlignment="1" applyProtection="1">
      <alignment horizontal="center" vertical="center" wrapText="1"/>
    </xf>
    <xf numFmtId="0" fontId="12" fillId="17" borderId="48" xfId="0" applyFont="1" applyFill="1" applyBorder="1" applyAlignment="1" applyProtection="1">
      <alignment horizontal="center" vertical="center" wrapText="1"/>
    </xf>
    <xf numFmtId="3" fontId="6" fillId="5" borderId="199" xfId="0" applyNumberFormat="1" applyFont="1" applyFill="1" applyBorder="1" applyAlignment="1" applyProtection="1">
      <alignment vertical="center" wrapText="1"/>
    </xf>
    <xf numFmtId="3" fontId="54" fillId="3" borderId="52" xfId="0" applyNumberFormat="1" applyFont="1" applyFill="1" applyBorder="1" applyAlignment="1" applyProtection="1">
      <alignment horizontal="left" vertical="top" wrapText="1"/>
    </xf>
    <xf numFmtId="3" fontId="17" fillId="24" borderId="47" xfId="0" applyNumberFormat="1" applyFont="1" applyFill="1" applyBorder="1" applyAlignment="1" applyProtection="1">
      <alignment horizontal="left" vertical="top" wrapText="1"/>
      <protection locked="0"/>
    </xf>
    <xf numFmtId="3" fontId="17" fillId="24" borderId="49" xfId="0" applyNumberFormat="1" applyFont="1" applyFill="1" applyBorder="1" applyAlignment="1" applyProtection="1">
      <alignment horizontal="left" vertical="top" wrapText="1"/>
      <protection locked="0"/>
    </xf>
    <xf numFmtId="3" fontId="1" fillId="2" borderId="32" xfId="0" applyNumberFormat="1" applyFont="1" applyFill="1" applyBorder="1" applyAlignment="1" applyProtection="1">
      <alignment horizontal="right" vertical="center" wrapText="1"/>
    </xf>
    <xf numFmtId="3" fontId="1" fillId="2" borderId="55" xfId="0" applyNumberFormat="1" applyFont="1" applyFill="1" applyBorder="1" applyAlignment="1" applyProtection="1">
      <alignment horizontal="right" vertical="center" wrapText="1"/>
    </xf>
    <xf numFmtId="3" fontId="1" fillId="2" borderId="38" xfId="0" applyNumberFormat="1" applyFont="1" applyFill="1" applyBorder="1" applyAlignment="1" applyProtection="1">
      <alignment horizontal="right" vertical="center" wrapText="1"/>
    </xf>
    <xf numFmtId="3" fontId="6" fillId="5" borderId="79" xfId="0" applyNumberFormat="1" applyFont="1" applyFill="1" applyBorder="1" applyAlignment="1" applyProtection="1">
      <alignment vertical="center" wrapText="1"/>
    </xf>
    <xf numFmtId="3" fontId="1" fillId="2" borderId="35" xfId="0" applyNumberFormat="1" applyFont="1" applyFill="1" applyBorder="1" applyAlignment="1" applyProtection="1">
      <alignment horizontal="right" vertical="center" wrapText="1"/>
    </xf>
    <xf numFmtId="3" fontId="17" fillId="24" borderId="85" xfId="0" applyNumberFormat="1" applyFont="1" applyFill="1" applyBorder="1" applyAlignment="1" applyProtection="1">
      <alignment horizontal="center" vertical="center" wrapText="1"/>
      <protection locked="0"/>
    </xf>
    <xf numFmtId="3" fontId="17" fillId="24" borderId="85" xfId="0" applyNumberFormat="1" applyFont="1" applyFill="1" applyBorder="1" applyAlignment="1" applyProtection="1">
      <alignment horizontal="center" vertical="center"/>
      <protection locked="0"/>
    </xf>
    <xf numFmtId="3" fontId="17" fillId="24" borderId="23" xfId="0" applyNumberFormat="1" applyFont="1" applyFill="1" applyBorder="1" applyAlignment="1" applyProtection="1">
      <alignment horizontal="center" vertical="center"/>
      <protection locked="0"/>
    </xf>
    <xf numFmtId="3" fontId="17" fillId="24" borderId="96" xfId="0" applyNumberFormat="1" applyFont="1" applyFill="1" applyBorder="1" applyAlignment="1" applyProtection="1">
      <alignment horizontal="center" vertical="center"/>
      <protection locked="0"/>
    </xf>
    <xf numFmtId="3" fontId="17" fillId="24" borderId="50" xfId="0" applyNumberFormat="1" applyFont="1" applyFill="1" applyBorder="1" applyAlignment="1" applyProtection="1">
      <alignment horizontal="center" vertical="center"/>
      <protection locked="0"/>
    </xf>
    <xf numFmtId="3" fontId="17" fillId="24" borderId="93" xfId="0" applyNumberFormat="1" applyFont="1" applyFill="1" applyBorder="1" applyAlignment="1" applyProtection="1">
      <alignment horizontal="center" vertical="center"/>
      <protection locked="0"/>
    </xf>
    <xf numFmtId="3" fontId="17" fillId="24" borderId="37" xfId="0" applyNumberFormat="1" applyFont="1" applyFill="1" applyBorder="1" applyAlignment="1" applyProtection="1">
      <alignment horizontal="center" vertical="center" wrapText="1"/>
      <protection locked="0"/>
    </xf>
    <xf numFmtId="3" fontId="17" fillId="24" borderId="37" xfId="0" applyNumberFormat="1" applyFont="1" applyFill="1" applyBorder="1" applyAlignment="1" applyProtection="1">
      <alignment horizontal="center" vertical="center"/>
      <protection locked="0"/>
    </xf>
    <xf numFmtId="3" fontId="17" fillId="24" borderId="24" xfId="0" applyNumberFormat="1" applyFont="1" applyFill="1" applyBorder="1" applyAlignment="1" applyProtection="1">
      <alignment horizontal="center" vertical="center"/>
      <protection locked="0"/>
    </xf>
    <xf numFmtId="3" fontId="17" fillId="24" borderId="148" xfId="0" applyNumberFormat="1" applyFont="1" applyFill="1" applyBorder="1" applyAlignment="1" applyProtection="1">
      <alignment horizontal="center" vertical="center"/>
      <protection locked="0"/>
    </xf>
    <xf numFmtId="3" fontId="17" fillId="24" borderId="39" xfId="0" applyNumberFormat="1" applyFont="1" applyFill="1" applyBorder="1" applyAlignment="1" applyProtection="1">
      <alignment horizontal="center" vertical="center"/>
      <protection locked="0"/>
    </xf>
    <xf numFmtId="3" fontId="17" fillId="24" borderId="115" xfId="0" applyNumberFormat="1" applyFont="1" applyFill="1" applyBorder="1" applyAlignment="1" applyProtection="1">
      <alignment horizontal="center" vertical="center"/>
      <protection locked="0"/>
    </xf>
    <xf numFmtId="3" fontId="8" fillId="0" borderId="35" xfId="0" applyNumberFormat="1" applyFont="1" applyFill="1" applyBorder="1" applyAlignment="1">
      <alignment horizontal="right" vertical="center"/>
    </xf>
    <xf numFmtId="3" fontId="8" fillId="0" borderId="38" xfId="0" applyNumberFormat="1" applyFont="1" applyFill="1" applyBorder="1" applyAlignment="1">
      <alignment horizontal="right" vertical="center"/>
    </xf>
    <xf numFmtId="0" fontId="84" fillId="0" borderId="0" xfId="0" applyFont="1" applyFill="1" applyBorder="1" applyAlignment="1">
      <alignment vertical="top" wrapText="1"/>
    </xf>
    <xf numFmtId="3" fontId="8" fillId="0" borderId="32" xfId="0" applyNumberFormat="1" applyFont="1" applyFill="1" applyBorder="1" applyAlignment="1">
      <alignment horizontal="right" vertical="center"/>
    </xf>
    <xf numFmtId="0" fontId="6" fillId="2" borderId="0" xfId="0" applyFont="1" applyFill="1" applyBorder="1" applyAlignment="1" applyProtection="1">
      <alignment vertical="top" wrapText="1"/>
    </xf>
    <xf numFmtId="0" fontId="17" fillId="24" borderId="85" xfId="0" applyFont="1" applyFill="1" applyBorder="1" applyAlignment="1" applyProtection="1">
      <alignment vertical="center" wrapText="1"/>
      <protection locked="0"/>
    </xf>
    <xf numFmtId="3" fontId="17" fillId="24" borderId="101" xfId="0" applyNumberFormat="1" applyFont="1" applyFill="1" applyBorder="1" applyAlignment="1" applyProtection="1">
      <alignment horizontal="center" vertical="center"/>
      <protection locked="0"/>
    </xf>
    <xf numFmtId="0" fontId="17" fillId="24" borderId="13" xfId="0" applyFont="1" applyFill="1" applyBorder="1" applyAlignment="1" applyProtection="1">
      <alignment vertical="center"/>
      <protection locked="0"/>
    </xf>
    <xf numFmtId="3" fontId="17" fillId="24" borderId="13" xfId="0" applyNumberFormat="1" applyFont="1" applyFill="1" applyBorder="1" applyAlignment="1" applyProtection="1">
      <alignment horizontal="center" vertical="center"/>
      <protection locked="0"/>
    </xf>
    <xf numFmtId="3" fontId="17" fillId="24" borderId="102" xfId="0" applyNumberFormat="1" applyFont="1" applyFill="1" applyBorder="1" applyAlignment="1" applyProtection="1">
      <alignment horizontal="center" vertical="center"/>
      <protection locked="0"/>
    </xf>
    <xf numFmtId="3" fontId="17" fillId="24" borderId="19" xfId="0" applyNumberFormat="1" applyFont="1" applyFill="1" applyBorder="1" applyAlignment="1" applyProtection="1">
      <alignment horizontal="center" vertical="center"/>
      <protection locked="0"/>
    </xf>
    <xf numFmtId="3" fontId="17" fillId="24" borderId="18" xfId="0" applyNumberFormat="1" applyFont="1" applyFill="1" applyBorder="1" applyAlignment="1" applyProtection="1">
      <alignment horizontal="center" vertical="center"/>
      <protection locked="0"/>
    </xf>
    <xf numFmtId="3" fontId="17" fillId="24" borderId="97" xfId="0" applyNumberFormat="1" applyFont="1" applyFill="1" applyBorder="1" applyAlignment="1" applyProtection="1">
      <alignment horizontal="center" vertical="center"/>
      <protection locked="0"/>
    </xf>
    <xf numFmtId="0" fontId="91" fillId="0" borderId="11" xfId="0" applyFont="1" applyFill="1" applyBorder="1" applyAlignment="1" applyProtection="1">
      <alignment vertical="center" wrapText="1"/>
    </xf>
    <xf numFmtId="3" fontId="8" fillId="0" borderId="35" xfId="0" applyNumberFormat="1" applyFont="1" applyFill="1" applyBorder="1" applyAlignment="1" applyProtection="1">
      <alignment horizontal="right" vertical="center"/>
    </xf>
    <xf numFmtId="3" fontId="8" fillId="0" borderId="38" xfId="0" applyNumberFormat="1" applyFont="1" applyFill="1" applyBorder="1" applyAlignment="1" applyProtection="1">
      <alignment horizontal="right" vertical="center"/>
    </xf>
    <xf numFmtId="3" fontId="52" fillId="0" borderId="35" xfId="0" applyNumberFormat="1" applyFont="1" applyFill="1" applyBorder="1" applyAlignment="1" applyProtection="1">
      <alignment horizontal="right" vertical="center"/>
    </xf>
    <xf numFmtId="3" fontId="52" fillId="0" borderId="38" xfId="0" applyNumberFormat="1" applyFont="1" applyFill="1" applyBorder="1" applyAlignment="1" applyProtection="1">
      <alignment horizontal="right" vertical="center"/>
    </xf>
    <xf numFmtId="3" fontId="17" fillId="24" borderId="23" xfId="0" applyNumberFormat="1" applyFont="1" applyFill="1" applyBorder="1" applyAlignment="1" applyProtection="1">
      <alignment horizontal="center" vertical="center" wrapText="1"/>
      <protection locked="0"/>
    </xf>
    <xf numFmtId="3" fontId="17" fillId="24" borderId="24" xfId="0" applyNumberFormat="1" applyFont="1" applyFill="1" applyBorder="1" applyAlignment="1" applyProtection="1">
      <alignment horizontal="center" vertical="center" wrapText="1"/>
      <protection locked="0"/>
    </xf>
    <xf numFmtId="0" fontId="17" fillId="24" borderId="18" xfId="0" applyFont="1" applyFill="1" applyBorder="1" applyAlignment="1" applyProtection="1">
      <alignment horizontal="left" vertical="center"/>
      <protection locked="0"/>
    </xf>
    <xf numFmtId="14" fontId="47" fillId="24" borderId="3" xfId="0" applyNumberFormat="1" applyFont="1" applyFill="1" applyBorder="1" applyAlignment="1" applyProtection="1">
      <alignment horizontal="center" vertical="center"/>
      <protection locked="0"/>
    </xf>
    <xf numFmtId="3" fontId="47" fillId="24" borderId="3" xfId="0" applyNumberFormat="1" applyFont="1" applyFill="1" applyBorder="1" applyAlignment="1" applyProtection="1">
      <alignment horizontal="center" vertical="center"/>
      <protection locked="0"/>
    </xf>
    <xf numFmtId="9" fontId="50" fillId="24" borderId="3" xfId="0" applyNumberFormat="1" applyFont="1" applyFill="1" applyBorder="1" applyAlignment="1" applyProtection="1">
      <alignment horizontal="center" vertical="center"/>
      <protection locked="0"/>
    </xf>
    <xf numFmtId="4" fontId="7" fillId="0" borderId="3" xfId="0" applyNumberFormat="1" applyFont="1" applyFill="1" applyBorder="1" applyAlignment="1">
      <alignment horizontal="right" vertical="center"/>
    </xf>
    <xf numFmtId="0" fontId="100" fillId="0" borderId="3" xfId="0" applyFont="1" applyFill="1" applyBorder="1" applyAlignment="1">
      <alignment horizontal="center" vertical="center"/>
    </xf>
    <xf numFmtId="4" fontId="24" fillId="0" borderId="28" xfId="0" applyNumberFormat="1" applyFont="1" applyFill="1" applyBorder="1" applyAlignment="1">
      <alignment horizontal="right" vertical="center"/>
    </xf>
    <xf numFmtId="4" fontId="87" fillId="0" borderId="28" xfId="0" applyNumberFormat="1" applyFont="1" applyFill="1" applyBorder="1" applyAlignment="1">
      <alignment horizontal="right" vertical="center"/>
    </xf>
    <xf numFmtId="14" fontId="47" fillId="24" borderId="3" xfId="0" applyNumberFormat="1" applyFont="1" applyFill="1" applyBorder="1" applyAlignment="1" applyProtection="1">
      <alignment horizontal="center" vertical="center" wrapText="1"/>
      <protection locked="0"/>
    </xf>
    <xf numFmtId="0" fontId="103" fillId="0" borderId="0" xfId="0" applyFont="1" applyFill="1" applyBorder="1" applyAlignment="1">
      <alignment horizontal="center" vertical="center" wrapText="1"/>
    </xf>
    <xf numFmtId="0" fontId="53" fillId="0" borderId="0" xfId="0" applyFont="1" applyFill="1" applyBorder="1" applyAlignment="1" applyProtection="1">
      <alignment horizontal="center" vertical="center"/>
      <protection locked="0"/>
    </xf>
    <xf numFmtId="0" fontId="85" fillId="0" borderId="0" xfId="0" applyFont="1" applyAlignment="1">
      <alignment horizontal="right" vertical="center"/>
    </xf>
    <xf numFmtId="0" fontId="87" fillId="5" borderId="0" xfId="0" applyFont="1" applyFill="1" applyBorder="1" applyAlignment="1" applyProtection="1">
      <alignment vertical="center" wrapText="1"/>
    </xf>
    <xf numFmtId="0" fontId="87" fillId="5" borderId="0" xfId="0" applyFont="1" applyFill="1" applyBorder="1" applyAlignment="1" applyProtection="1">
      <alignment horizontal="center" vertical="center" wrapText="1"/>
    </xf>
    <xf numFmtId="0" fontId="109" fillId="0" borderId="0" xfId="0" applyFont="1" applyAlignment="1">
      <alignment vertical="center" wrapText="1"/>
    </xf>
    <xf numFmtId="0" fontId="7" fillId="17" borderId="4" xfId="0" applyFont="1" applyFill="1" applyBorder="1" applyAlignment="1" applyProtection="1">
      <alignment vertical="center"/>
    </xf>
    <xf numFmtId="0" fontId="7" fillId="17" borderId="5" xfId="0" applyFont="1" applyFill="1" applyBorder="1" applyAlignment="1" applyProtection="1">
      <alignment vertical="center"/>
    </xf>
    <xf numFmtId="0" fontId="6" fillId="5" borderId="20" xfId="0" applyFont="1" applyFill="1" applyBorder="1" applyAlignment="1" applyProtection="1">
      <alignment vertical="center" wrapText="1"/>
    </xf>
    <xf numFmtId="0" fontId="6" fillId="5" borderId="21" xfId="0" applyFont="1" applyFill="1" applyBorder="1" applyAlignment="1" applyProtection="1">
      <alignment vertical="center" wrapText="1"/>
    </xf>
    <xf numFmtId="0" fontId="1" fillId="17" borderId="124" xfId="0" applyFont="1" applyFill="1" applyBorder="1" applyAlignment="1" applyProtection="1">
      <alignment horizontal="center" vertical="center" wrapText="1"/>
    </xf>
    <xf numFmtId="0" fontId="1" fillId="17" borderId="6" xfId="0" applyFont="1" applyFill="1" applyBorder="1" applyAlignment="1" applyProtection="1">
      <alignment horizontal="center" vertical="center" wrapText="1"/>
    </xf>
    <xf numFmtId="164" fontId="25" fillId="5" borderId="151" xfId="0" applyNumberFormat="1" applyFont="1" applyFill="1" applyBorder="1" applyAlignment="1" applyProtection="1">
      <alignment vertical="center" wrapText="1"/>
    </xf>
    <xf numFmtId="0" fontId="7" fillId="17" borderId="6" xfId="0" applyFont="1" applyFill="1" applyBorder="1" applyAlignment="1" applyProtection="1">
      <alignment vertical="center"/>
    </xf>
    <xf numFmtId="164" fontId="6" fillId="5" borderId="162" xfId="0" applyNumberFormat="1" applyFont="1" applyFill="1" applyBorder="1" applyAlignment="1" applyProtection="1">
      <alignment vertical="center" wrapText="1"/>
    </xf>
    <xf numFmtId="0" fontId="78" fillId="23"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166" fontId="22" fillId="24" borderId="1" xfId="0" applyNumberFormat="1" applyFont="1" applyFill="1" applyBorder="1" applyAlignment="1" applyProtection="1">
      <alignment horizontal="center" vertical="center" wrapText="1"/>
      <protection locked="0"/>
    </xf>
    <xf numFmtId="3" fontId="6" fillId="12" borderId="11" xfId="0" applyNumberFormat="1" applyFont="1" applyFill="1" applyBorder="1" applyAlignment="1" applyProtection="1">
      <alignment vertical="center" wrapText="1"/>
    </xf>
    <xf numFmtId="3" fontId="4" fillId="8" borderId="9" xfId="0" applyNumberFormat="1" applyFont="1" applyFill="1" applyBorder="1" applyAlignment="1" applyProtection="1">
      <alignment horizontal="right" vertical="center" wrapText="1"/>
    </xf>
    <xf numFmtId="3" fontId="14" fillId="8" borderId="13" xfId="0" applyNumberFormat="1" applyFont="1" applyFill="1" applyBorder="1" applyAlignment="1" applyProtection="1">
      <alignment horizontal="right" vertical="center" wrapText="1"/>
    </xf>
    <xf numFmtId="3" fontId="14" fillId="8" borderId="41" xfId="0" applyNumberFormat="1" applyFont="1" applyFill="1" applyBorder="1" applyAlignment="1" applyProtection="1">
      <alignment horizontal="right" vertical="center" wrapText="1"/>
    </xf>
    <xf numFmtId="3" fontId="14" fillId="8" borderId="37" xfId="0" applyNumberFormat="1" applyFont="1" applyFill="1" applyBorder="1" applyAlignment="1" applyProtection="1">
      <alignment horizontal="right" vertical="center" wrapText="1"/>
    </xf>
    <xf numFmtId="3" fontId="4" fillId="8" borderId="56" xfId="0" applyNumberFormat="1" applyFont="1" applyFill="1" applyBorder="1" applyAlignment="1" applyProtection="1">
      <alignment horizontal="right" vertical="center" wrapText="1"/>
    </xf>
    <xf numFmtId="3" fontId="17" fillId="24" borderId="201" xfId="0" applyNumberFormat="1" applyFont="1" applyFill="1" applyBorder="1" applyAlignment="1" applyProtection="1">
      <alignment horizontal="right" vertical="center" wrapText="1"/>
      <protection locked="0"/>
    </xf>
    <xf numFmtId="3" fontId="74" fillId="18" borderId="177" xfId="0" applyNumberFormat="1" applyFont="1" applyFill="1" applyBorder="1" applyAlignment="1" applyProtection="1">
      <alignment horizontal="right" vertical="center" wrapText="1"/>
    </xf>
    <xf numFmtId="3" fontId="6" fillId="12" borderId="28" xfId="0" applyNumberFormat="1" applyFont="1" applyFill="1" applyBorder="1" applyAlignment="1" applyProtection="1">
      <alignment vertical="center" wrapText="1"/>
    </xf>
    <xf numFmtId="3" fontId="14" fillId="0" borderId="0" xfId="0" quotePrefix="1" applyNumberFormat="1" applyFont="1" applyAlignment="1" applyProtection="1">
      <alignment vertical="center" wrapText="1"/>
    </xf>
    <xf numFmtId="3" fontId="75" fillId="5" borderId="27" xfId="0" applyNumberFormat="1" applyFont="1" applyFill="1" applyBorder="1" applyAlignment="1" applyProtection="1">
      <alignment vertical="center" wrapText="1"/>
    </xf>
    <xf numFmtId="3" fontId="75" fillId="5" borderId="0" xfId="0" applyNumberFormat="1" applyFont="1" applyFill="1" applyBorder="1" applyAlignment="1" applyProtection="1">
      <alignment horizontal="center" vertical="center" wrapText="1"/>
    </xf>
    <xf numFmtId="0" fontId="7" fillId="17" borderId="0" xfId="0" applyFont="1" applyFill="1" applyBorder="1" applyAlignment="1" applyProtection="1">
      <alignment horizontal="left" vertical="top" wrapText="1"/>
    </xf>
    <xf numFmtId="3" fontId="1" fillId="0" borderId="0" xfId="0" applyNumberFormat="1" applyFont="1" applyFill="1" applyAlignment="1" applyProtection="1">
      <alignment horizontal="center" vertical="center" wrapText="1"/>
    </xf>
    <xf numFmtId="9" fontId="1" fillId="8" borderId="0" xfId="0" applyNumberFormat="1" applyFont="1" applyFill="1" applyBorder="1" applyAlignment="1" applyProtection="1">
      <alignment horizontal="center" vertical="center" wrapText="1"/>
    </xf>
    <xf numFmtId="9" fontId="1" fillId="8" borderId="17" xfId="0" applyNumberFormat="1" applyFont="1" applyFill="1" applyBorder="1" applyAlignment="1" applyProtection="1">
      <alignment horizontal="center" vertical="center" wrapText="1"/>
    </xf>
    <xf numFmtId="3" fontId="17" fillId="24" borderId="204" xfId="0" applyNumberFormat="1" applyFont="1" applyFill="1" applyBorder="1" applyAlignment="1" applyProtection="1">
      <alignment horizontal="right" vertical="center" wrapText="1"/>
      <protection locked="0"/>
    </xf>
    <xf numFmtId="164" fontId="52" fillId="2" borderId="143" xfId="0" applyNumberFormat="1" applyFont="1" applyFill="1" applyBorder="1" applyAlignment="1" applyProtection="1">
      <alignment vertical="center" wrapText="1"/>
    </xf>
    <xf numFmtId="164" fontId="25" fillId="5" borderId="47" xfId="0" applyNumberFormat="1" applyFont="1" applyFill="1" applyBorder="1" applyAlignment="1" applyProtection="1">
      <alignment vertical="center" wrapText="1"/>
    </xf>
    <xf numFmtId="3" fontId="17" fillId="2" borderId="204" xfId="0" applyNumberFormat="1" applyFont="1" applyFill="1" applyBorder="1" applyAlignment="1" applyProtection="1">
      <alignment horizontal="right" vertical="center" wrapText="1"/>
    </xf>
    <xf numFmtId="9" fontId="1" fillId="8" borderId="176" xfId="0" applyNumberFormat="1" applyFont="1" applyFill="1" applyBorder="1" applyAlignment="1" applyProtection="1">
      <alignment horizontal="center" vertical="center" wrapText="1"/>
    </xf>
    <xf numFmtId="3" fontId="4" fillId="0" borderId="205" xfId="0" applyNumberFormat="1" applyFont="1" applyFill="1" applyBorder="1" applyAlignment="1" applyProtection="1">
      <alignment horizontal="right" vertical="center" wrapText="1"/>
    </xf>
    <xf numFmtId="0" fontId="55" fillId="0" borderId="13" xfId="0" applyFont="1" applyFill="1" applyBorder="1" applyAlignment="1" applyProtection="1">
      <alignment horizontal="left" vertical="center" wrapText="1"/>
    </xf>
    <xf numFmtId="0" fontId="55" fillId="0" borderId="24" xfId="0" applyFont="1" applyFill="1" applyBorder="1" applyAlignment="1" applyProtection="1">
      <alignment horizontal="center" vertical="center" wrapText="1"/>
    </xf>
    <xf numFmtId="0" fontId="55" fillId="0" borderId="18" xfId="0" applyFont="1" applyFill="1" applyBorder="1" applyAlignment="1" applyProtection="1">
      <alignment horizontal="center" vertical="center" wrapText="1"/>
    </xf>
    <xf numFmtId="0" fontId="55" fillId="0" borderId="45" xfId="0" applyFont="1" applyFill="1" applyBorder="1" applyAlignment="1" applyProtection="1">
      <alignment horizontal="center" vertical="center" wrapText="1"/>
    </xf>
    <xf numFmtId="3" fontId="17" fillId="8" borderId="133" xfId="0" applyNumberFormat="1" applyFont="1" applyFill="1" applyBorder="1" applyAlignment="1" applyProtection="1">
      <alignment horizontal="right" vertical="center" wrapText="1"/>
      <protection locked="0"/>
    </xf>
    <xf numFmtId="0" fontId="17" fillId="24" borderId="37" xfId="0" applyFont="1" applyFill="1" applyBorder="1" applyAlignment="1" applyProtection="1">
      <alignment horizontal="left" vertical="center" wrapText="1"/>
      <protection locked="0"/>
    </xf>
    <xf numFmtId="0" fontId="17" fillId="24" borderId="13" xfId="0" applyFont="1" applyFill="1" applyBorder="1" applyAlignment="1" applyProtection="1">
      <alignment horizontal="left" vertical="center" wrapText="1"/>
      <protection locked="0"/>
    </xf>
    <xf numFmtId="0" fontId="17" fillId="24" borderId="41" xfId="0" applyFont="1" applyFill="1" applyBorder="1" applyAlignment="1" applyProtection="1">
      <alignment horizontal="left" vertical="center" wrapText="1"/>
      <protection locked="0"/>
    </xf>
    <xf numFmtId="0" fontId="17" fillId="24" borderId="10" xfId="0" applyFont="1" applyFill="1" applyBorder="1" applyAlignment="1" applyProtection="1">
      <alignment horizontal="left" vertical="center" wrapText="1"/>
      <protection locked="0"/>
    </xf>
    <xf numFmtId="0" fontId="17" fillId="24" borderId="57" xfId="0" applyFont="1" applyFill="1" applyBorder="1" applyAlignment="1" applyProtection="1">
      <alignment horizontal="left" vertical="center" wrapText="1"/>
      <protection locked="0"/>
    </xf>
    <xf numFmtId="0" fontId="17" fillId="24" borderId="62" xfId="0" applyFont="1" applyFill="1" applyBorder="1" applyAlignment="1" applyProtection="1">
      <alignment horizontal="left" vertical="center" wrapText="1"/>
      <protection locked="0"/>
    </xf>
    <xf numFmtId="0" fontId="17" fillId="24" borderId="86" xfId="0" applyFont="1" applyFill="1" applyBorder="1" applyAlignment="1" applyProtection="1">
      <alignment horizontal="left" vertical="center" wrapText="1"/>
      <protection locked="0"/>
    </xf>
    <xf numFmtId="0" fontId="17" fillId="24" borderId="24" xfId="0" applyFont="1" applyFill="1" applyBorder="1" applyAlignment="1" applyProtection="1">
      <alignment horizontal="left" vertical="center" wrapText="1"/>
      <protection locked="0"/>
    </xf>
    <xf numFmtId="0" fontId="17" fillId="24" borderId="16" xfId="0" applyFont="1" applyFill="1" applyBorder="1" applyAlignment="1" applyProtection="1">
      <alignment horizontal="left" vertical="center" wrapText="1"/>
      <protection locked="0"/>
    </xf>
    <xf numFmtId="3" fontId="68" fillId="8" borderId="135" xfId="0" applyNumberFormat="1" applyFont="1" applyFill="1" applyBorder="1" applyAlignment="1" applyProtection="1">
      <alignment horizontal="right" vertical="center" wrapText="1"/>
    </xf>
    <xf numFmtId="3" fontId="68" fillId="8" borderId="133" xfId="0" applyNumberFormat="1" applyFont="1" applyFill="1" applyBorder="1" applyAlignment="1" applyProtection="1">
      <alignment horizontal="right" vertical="center" wrapText="1"/>
      <protection locked="0"/>
    </xf>
    <xf numFmtId="3" fontId="68" fillId="8" borderId="47" xfId="0" applyNumberFormat="1" applyFont="1" applyFill="1" applyBorder="1" applyAlignment="1" applyProtection="1">
      <alignment horizontal="right" vertical="center" wrapText="1"/>
    </xf>
    <xf numFmtId="3" fontId="58" fillId="18" borderId="206" xfId="0" applyNumberFormat="1" applyFont="1" applyFill="1" applyBorder="1" applyAlignment="1" applyProtection="1">
      <alignment horizontal="right" vertical="center" wrapText="1"/>
      <protection locked="0"/>
    </xf>
    <xf numFmtId="3" fontId="58" fillId="18" borderId="143" xfId="0" applyNumberFormat="1" applyFont="1" applyFill="1" applyBorder="1" applyAlignment="1" applyProtection="1">
      <alignment horizontal="right" vertical="center" wrapText="1"/>
      <protection locked="0"/>
    </xf>
    <xf numFmtId="3" fontId="68" fillId="8" borderId="156" xfId="0" applyNumberFormat="1" applyFont="1" applyFill="1" applyBorder="1" applyAlignment="1" applyProtection="1">
      <alignment horizontal="right" vertical="center" wrapText="1"/>
    </xf>
    <xf numFmtId="3" fontId="68" fillId="18" borderId="133" xfId="0" applyNumberFormat="1" applyFont="1" applyFill="1" applyBorder="1" applyAlignment="1" applyProtection="1">
      <alignment horizontal="right" vertical="center" wrapText="1"/>
      <protection locked="0"/>
    </xf>
    <xf numFmtId="3" fontId="35" fillId="6" borderId="206" xfId="0" applyNumberFormat="1" applyFont="1" applyFill="1" applyBorder="1" applyAlignment="1" applyProtection="1">
      <alignment horizontal="right" vertical="center" wrapText="1"/>
    </xf>
    <xf numFmtId="3" fontId="35" fillId="6" borderId="142" xfId="0" applyNumberFormat="1" applyFont="1" applyFill="1" applyBorder="1" applyAlignment="1" applyProtection="1">
      <alignment horizontal="right" vertical="center" wrapText="1"/>
    </xf>
    <xf numFmtId="3" fontId="68" fillId="8" borderId="133" xfId="0" applyNumberFormat="1" applyFont="1" applyFill="1" applyBorder="1" applyAlignment="1" applyProtection="1">
      <alignment horizontal="right" vertical="center" wrapText="1"/>
    </xf>
    <xf numFmtId="3" fontId="68" fillId="18" borderId="133" xfId="0" applyNumberFormat="1" applyFont="1" applyFill="1" applyBorder="1" applyAlignment="1" applyProtection="1">
      <alignment horizontal="right" vertical="center" wrapText="1"/>
    </xf>
    <xf numFmtId="3" fontId="35" fillId="6" borderId="143" xfId="0" applyNumberFormat="1" applyFont="1" applyFill="1" applyBorder="1" applyAlignment="1" applyProtection="1">
      <alignment horizontal="right" vertical="center" wrapText="1"/>
    </xf>
    <xf numFmtId="0" fontId="55" fillId="2" borderId="13" xfId="0" applyFont="1" applyFill="1" applyBorder="1" applyAlignment="1" applyProtection="1">
      <alignment horizontal="left" vertical="center" wrapText="1"/>
    </xf>
    <xf numFmtId="0" fontId="55" fillId="2" borderId="24" xfId="0" applyFont="1" applyFill="1" applyBorder="1" applyAlignment="1" applyProtection="1">
      <alignment horizontal="center" vertical="center" wrapText="1"/>
    </xf>
    <xf numFmtId="0" fontId="55" fillId="2" borderId="18" xfId="0" applyFont="1" applyFill="1" applyBorder="1" applyAlignment="1" applyProtection="1">
      <alignment horizontal="center" vertical="center" wrapText="1"/>
    </xf>
    <xf numFmtId="0" fontId="17" fillId="2" borderId="13" xfId="0" applyFont="1" applyFill="1" applyBorder="1" applyAlignment="1" applyProtection="1">
      <alignment horizontal="left" vertical="center" wrapText="1"/>
    </xf>
    <xf numFmtId="0" fontId="55" fillId="2" borderId="45" xfId="0" applyFont="1" applyFill="1" applyBorder="1" applyAlignment="1" applyProtection="1">
      <alignment horizontal="center" vertical="center" wrapText="1"/>
    </xf>
    <xf numFmtId="0" fontId="55" fillId="2" borderId="13" xfId="0" applyFont="1" applyFill="1" applyBorder="1" applyAlignment="1" applyProtection="1">
      <alignment horizontal="center" vertical="center" wrapText="1"/>
    </xf>
    <xf numFmtId="0" fontId="17" fillId="2" borderId="37" xfId="0" applyFont="1" applyFill="1" applyBorder="1" applyAlignment="1" applyProtection="1">
      <alignment horizontal="left" vertical="center" wrapText="1"/>
    </xf>
    <xf numFmtId="0" fontId="17" fillId="2" borderId="41" xfId="0" applyFont="1" applyFill="1" applyBorder="1" applyAlignment="1" applyProtection="1">
      <alignment horizontal="left" vertical="center" wrapText="1"/>
    </xf>
    <xf numFmtId="0" fontId="17" fillId="2" borderId="86" xfId="0" applyFont="1" applyFill="1" applyBorder="1" applyAlignment="1" applyProtection="1">
      <alignment horizontal="left" vertical="center" wrapText="1"/>
    </xf>
    <xf numFmtId="0" fontId="17" fillId="2" borderId="12" xfId="0" applyFont="1" applyFill="1" applyBorder="1" applyAlignment="1" applyProtection="1">
      <alignment horizontal="left" vertical="center" wrapText="1"/>
    </xf>
    <xf numFmtId="0" fontId="17" fillId="2" borderId="18" xfId="0" applyFont="1" applyFill="1" applyBorder="1" applyAlignment="1" applyProtection="1">
      <alignment horizontal="left" vertical="center" wrapText="1"/>
    </xf>
    <xf numFmtId="0" fontId="17" fillId="2" borderId="45" xfId="0" applyFont="1" applyFill="1" applyBorder="1" applyAlignment="1" applyProtection="1">
      <alignment horizontal="left" vertical="center" wrapText="1"/>
    </xf>
    <xf numFmtId="0" fontId="17" fillId="2" borderId="49" xfId="0" applyFont="1" applyFill="1" applyBorder="1" applyAlignment="1" applyProtection="1">
      <alignment horizontal="left" vertical="center" wrapText="1"/>
    </xf>
    <xf numFmtId="164" fontId="1" fillId="21" borderId="50" xfId="0" applyNumberFormat="1" applyFont="1" applyFill="1" applyBorder="1" applyAlignment="1" applyProtection="1">
      <alignment horizontal="center" vertical="center" wrapText="1"/>
    </xf>
    <xf numFmtId="0" fontId="17" fillId="24" borderId="57" xfId="0" applyFont="1" applyFill="1" applyBorder="1" applyAlignment="1" applyProtection="1">
      <alignment horizontal="center" vertical="center" wrapText="1"/>
      <protection locked="0"/>
    </xf>
    <xf numFmtId="0" fontId="55" fillId="0" borderId="57" xfId="0" applyFont="1" applyFill="1" applyBorder="1" applyAlignment="1" applyProtection="1">
      <alignment horizontal="center" vertical="center" wrapText="1"/>
    </xf>
    <xf numFmtId="3" fontId="75" fillId="5" borderId="207" xfId="0" applyNumberFormat="1" applyFont="1" applyFill="1" applyBorder="1" applyAlignment="1" applyProtection="1">
      <alignment horizontal="center" vertical="center" wrapText="1"/>
    </xf>
    <xf numFmtId="0" fontId="7" fillId="17" borderId="208" xfId="0" applyFont="1" applyFill="1" applyBorder="1" applyAlignment="1" applyProtection="1">
      <alignment horizontal="left" vertical="top" wrapText="1"/>
    </xf>
    <xf numFmtId="0" fontId="17" fillId="24" borderId="209" xfId="0" applyFont="1" applyFill="1" applyBorder="1" applyAlignment="1" applyProtection="1">
      <alignment horizontal="center" vertical="center" wrapText="1"/>
      <protection locked="0"/>
    </xf>
    <xf numFmtId="0" fontId="17" fillId="24" borderId="117" xfId="0" applyFont="1" applyFill="1" applyBorder="1" applyAlignment="1" applyProtection="1">
      <alignment horizontal="left" vertical="center" wrapText="1"/>
      <protection locked="0"/>
    </xf>
    <xf numFmtId="0" fontId="110" fillId="0" borderId="210" xfId="0" applyFont="1" applyBorder="1" applyAlignment="1">
      <alignment horizontal="center" vertical="center" wrapText="1"/>
    </xf>
    <xf numFmtId="0" fontId="31" fillId="24" borderId="194" xfId="0" applyFont="1" applyFill="1" applyBorder="1" applyAlignment="1" applyProtection="1">
      <alignment horizontal="center" vertical="center" wrapText="1"/>
      <protection locked="0"/>
    </xf>
    <xf numFmtId="0" fontId="78" fillId="23" borderId="211" xfId="0" applyFont="1" applyFill="1" applyBorder="1" applyAlignment="1">
      <alignment horizontal="center" vertical="center" wrapText="1"/>
    </xf>
    <xf numFmtId="0" fontId="0" fillId="0" borderId="0" xfId="0" applyAlignment="1">
      <alignment horizontal="left" wrapText="1"/>
    </xf>
    <xf numFmtId="0" fontId="9" fillId="0" borderId="0" xfId="0" applyFont="1" applyAlignment="1">
      <alignment horizontal="left" vertical="top" wrapText="1"/>
    </xf>
    <xf numFmtId="0" fontId="22" fillId="15" borderId="1" xfId="0" applyFont="1" applyFill="1" applyBorder="1" applyAlignment="1" applyProtection="1">
      <alignment vertical="center" wrapText="1"/>
    </xf>
    <xf numFmtId="0" fontId="9" fillId="0" borderId="0" xfId="0" applyFont="1" applyBorder="1" applyAlignment="1">
      <alignment horizontal="left" vertical="top" wrapText="1"/>
    </xf>
    <xf numFmtId="0" fontId="78" fillId="25" borderId="0" xfId="0" applyFont="1" applyFill="1" applyAlignment="1">
      <alignment horizontal="right" vertical="center" wrapText="1"/>
    </xf>
    <xf numFmtId="14" fontId="82" fillId="0" borderId="0" xfId="0" applyNumberFormat="1" applyFont="1" applyAlignment="1" applyProtection="1">
      <alignment vertical="center" wrapText="1"/>
    </xf>
    <xf numFmtId="0" fontId="10" fillId="0" borderId="0" xfId="0" applyFont="1" applyAlignment="1" applyProtection="1">
      <alignment vertical="center" wrapText="1"/>
    </xf>
    <xf numFmtId="0" fontId="31" fillId="24" borderId="192" xfId="0" applyFont="1" applyFill="1" applyBorder="1" applyAlignment="1" applyProtection="1">
      <alignment horizontal="center" vertical="center" wrapText="1"/>
      <protection locked="0"/>
    </xf>
    <xf numFmtId="0" fontId="0" fillId="5" borderId="8" xfId="0" applyFill="1" applyBorder="1" applyAlignment="1">
      <alignment horizontal="left"/>
    </xf>
    <xf numFmtId="14" fontId="50" fillId="24" borderId="3" xfId="0" applyNumberFormat="1" applyFont="1" applyFill="1" applyBorder="1" applyAlignment="1" applyProtection="1">
      <alignment horizontal="center" vertical="center" wrapText="1"/>
      <protection locked="0"/>
    </xf>
    <xf numFmtId="0" fontId="47" fillId="24" borderId="3" xfId="0" applyFont="1" applyFill="1" applyBorder="1" applyAlignment="1" applyProtection="1">
      <alignment horizontal="center" vertical="center" wrapText="1"/>
      <protection locked="0"/>
    </xf>
    <xf numFmtId="4" fontId="50" fillId="24" borderId="3" xfId="0" applyNumberFormat="1" applyFont="1" applyFill="1" applyBorder="1" applyAlignment="1" applyProtection="1">
      <alignment vertical="center"/>
      <protection locked="0"/>
    </xf>
    <xf numFmtId="0" fontId="47" fillId="24" borderId="3" xfId="0" applyFont="1" applyFill="1" applyBorder="1" applyAlignment="1" applyProtection="1">
      <alignment vertical="center" wrapText="1"/>
      <protection locked="0"/>
    </xf>
    <xf numFmtId="0" fontId="47" fillId="24" borderId="3" xfId="0" applyFont="1" applyFill="1" applyBorder="1" applyAlignment="1" applyProtection="1">
      <alignment horizontal="left" vertical="center" wrapText="1"/>
      <protection locked="0"/>
    </xf>
    <xf numFmtId="4" fontId="53" fillId="24" borderId="3" xfId="0" applyNumberFormat="1" applyFont="1" applyFill="1" applyBorder="1" applyAlignment="1" applyProtection="1">
      <alignment horizontal="center" vertical="center"/>
      <protection locked="0"/>
    </xf>
    <xf numFmtId="4" fontId="47" fillId="24" borderId="3" xfId="0" applyNumberFormat="1" applyFont="1" applyFill="1" applyBorder="1" applyAlignment="1" applyProtection="1">
      <alignment vertical="center" wrapText="1"/>
      <protection locked="0"/>
    </xf>
    <xf numFmtId="0" fontId="7" fillId="24" borderId="0" xfId="0" applyFont="1" applyFill="1" applyBorder="1" applyAlignment="1">
      <alignment horizontal="center" vertical="center"/>
    </xf>
    <xf numFmtId="0" fontId="91" fillId="23" borderId="192" xfId="0" applyFont="1" applyFill="1" applyBorder="1" applyAlignment="1" applyProtection="1">
      <alignment horizontal="center" vertical="center"/>
    </xf>
    <xf numFmtId="0" fontId="91" fillId="23" borderId="196" xfId="0" applyFont="1" applyFill="1" applyBorder="1" applyAlignment="1" applyProtection="1">
      <alignment horizontal="center" vertical="center"/>
    </xf>
    <xf numFmtId="0" fontId="38" fillId="0" borderId="192" xfId="0" applyFont="1" applyFill="1" applyBorder="1" applyAlignment="1" applyProtection="1">
      <alignment horizontal="right" vertical="center"/>
    </xf>
    <xf numFmtId="3" fontId="25" fillId="2" borderId="194" xfId="0" applyNumberFormat="1" applyFont="1" applyFill="1" applyBorder="1" applyAlignment="1" applyProtection="1">
      <alignment horizontal="right" vertical="center" wrapText="1"/>
    </xf>
    <xf numFmtId="0" fontId="0" fillId="0" borderId="0" xfId="0" applyAlignment="1">
      <alignment horizontal="center" vertical="center"/>
    </xf>
    <xf numFmtId="0" fontId="62" fillId="0" borderId="192" xfId="0" applyFont="1" applyFill="1" applyBorder="1" applyAlignment="1" applyProtection="1">
      <alignment horizontal="right" vertical="center"/>
    </xf>
    <xf numFmtId="0" fontId="70" fillId="17" borderId="7" xfId="0" applyFont="1" applyFill="1" applyBorder="1" applyAlignment="1" applyProtection="1">
      <alignment horizontal="center" vertical="center"/>
    </xf>
    <xf numFmtId="3" fontId="6" fillId="0" borderId="4" xfId="0" applyNumberFormat="1" applyFont="1" applyFill="1" applyBorder="1" applyAlignment="1">
      <alignment horizontal="center" vertical="center"/>
    </xf>
    <xf numFmtId="3" fontId="6" fillId="0" borderId="89" xfId="0" applyNumberFormat="1" applyFont="1" applyFill="1" applyBorder="1" applyAlignment="1">
      <alignment horizontal="center" vertical="center"/>
    </xf>
    <xf numFmtId="3" fontId="6" fillId="0" borderId="87" xfId="0" applyNumberFormat="1" applyFont="1" applyFill="1" applyBorder="1" applyAlignment="1">
      <alignment horizontal="center" vertical="center"/>
    </xf>
    <xf numFmtId="164" fontId="20" fillId="0" borderId="77" xfId="0" applyNumberFormat="1" applyFont="1" applyFill="1" applyBorder="1" applyAlignment="1" applyProtection="1">
      <alignment horizontal="center" vertical="center" wrapText="1"/>
    </xf>
    <xf numFmtId="164" fontId="20" fillId="2" borderId="77" xfId="0" applyNumberFormat="1" applyFont="1" applyFill="1" applyBorder="1" applyAlignment="1" applyProtection="1">
      <alignment horizontal="center" vertical="center" wrapText="1"/>
    </xf>
    <xf numFmtId="3" fontId="17" fillId="24" borderId="213" xfId="0" applyNumberFormat="1" applyFont="1" applyFill="1" applyBorder="1" applyAlignment="1" applyProtection="1">
      <alignment horizontal="right" vertical="center" wrapText="1"/>
      <protection locked="0"/>
    </xf>
    <xf numFmtId="0" fontId="63" fillId="0" borderId="0" xfId="0" applyFont="1" applyAlignment="1" applyProtection="1">
      <alignment horizontal="center" vertical="center" wrapText="1"/>
    </xf>
    <xf numFmtId="0" fontId="63" fillId="0" borderId="0" xfId="0" applyFont="1" applyAlignment="1" applyProtection="1">
      <alignment horizontal="right" vertical="center" wrapText="1"/>
    </xf>
    <xf numFmtId="164" fontId="20" fillId="0" borderId="27" xfId="0" applyNumberFormat="1" applyFont="1" applyFill="1" applyBorder="1" applyAlignment="1" applyProtection="1">
      <alignment horizontal="center" vertical="center" wrapText="1"/>
    </xf>
    <xf numFmtId="164" fontId="55" fillId="0" borderId="81" xfId="0" applyNumberFormat="1" applyFont="1" applyFill="1" applyBorder="1" applyAlignment="1" applyProtection="1">
      <alignment horizontal="center" vertical="center" wrapText="1"/>
    </xf>
    <xf numFmtId="164" fontId="55" fillId="0" borderId="32" xfId="0" applyNumberFormat="1" applyFont="1" applyFill="1" applyBorder="1" applyAlignment="1" applyProtection="1">
      <alignment horizontal="center" vertical="center" wrapText="1"/>
    </xf>
    <xf numFmtId="164" fontId="55" fillId="0" borderId="190" xfId="0" applyNumberFormat="1" applyFont="1" applyFill="1" applyBorder="1" applyAlignment="1" applyProtection="1">
      <alignment horizontal="center" vertical="center" wrapText="1"/>
    </xf>
    <xf numFmtId="0" fontId="1" fillId="2" borderId="181" xfId="0" applyFont="1" applyFill="1" applyBorder="1" applyAlignment="1" applyProtection="1">
      <alignment horizontal="center" vertical="center" wrapText="1"/>
    </xf>
    <xf numFmtId="0" fontId="17" fillId="2" borderId="181" xfId="0" applyFont="1" applyFill="1" applyBorder="1" applyAlignment="1" applyProtection="1">
      <alignment horizontal="center" vertical="center" wrapText="1"/>
    </xf>
    <xf numFmtId="3" fontId="17" fillId="2" borderId="181" xfId="0" applyNumberFormat="1" applyFont="1" applyFill="1" applyBorder="1" applyAlignment="1" applyProtection="1">
      <alignment horizontal="right" vertical="center" wrapText="1"/>
    </xf>
    <xf numFmtId="3" fontId="17" fillId="2" borderId="182" xfId="0" applyNumberFormat="1" applyFont="1" applyFill="1" applyBorder="1" applyAlignment="1" applyProtection="1">
      <alignment horizontal="right" vertical="center" wrapText="1"/>
    </xf>
    <xf numFmtId="3" fontId="1" fillId="2" borderId="81" xfId="0" applyNumberFormat="1" applyFont="1" applyFill="1" applyBorder="1" applyAlignment="1" applyProtection="1">
      <alignment horizontal="right" vertical="center" wrapText="1"/>
    </xf>
    <xf numFmtId="0" fontId="17" fillId="2" borderId="186" xfId="0" applyFont="1" applyFill="1" applyBorder="1" applyAlignment="1" applyProtection="1">
      <alignment horizontal="left" vertical="center" wrapText="1"/>
    </xf>
    <xf numFmtId="0" fontId="1" fillId="2" borderId="187" xfId="0" applyFont="1" applyFill="1" applyBorder="1" applyAlignment="1" applyProtection="1">
      <alignment horizontal="right" vertical="center" wrapText="1"/>
    </xf>
    <xf numFmtId="0" fontId="17" fillId="2" borderId="187" xfId="0" applyFont="1" applyFill="1" applyBorder="1" applyAlignment="1" applyProtection="1">
      <alignment horizontal="center" vertical="center" wrapText="1"/>
    </xf>
    <xf numFmtId="3" fontId="17" fillId="2" borderId="188" xfId="0" applyNumberFormat="1" applyFont="1" applyFill="1" applyBorder="1" applyAlignment="1" applyProtection="1">
      <alignment horizontal="right" vertical="center" wrapText="1"/>
    </xf>
    <xf numFmtId="3" fontId="17" fillId="2" borderId="187" xfId="0" applyNumberFormat="1" applyFont="1" applyFill="1" applyBorder="1" applyAlignment="1" applyProtection="1">
      <alignment horizontal="right" vertical="center" wrapText="1"/>
    </xf>
    <xf numFmtId="3" fontId="17" fillId="2" borderId="189" xfId="0" applyNumberFormat="1" applyFont="1" applyFill="1" applyBorder="1" applyAlignment="1" applyProtection="1">
      <alignment horizontal="right" vertical="center" wrapText="1"/>
    </xf>
    <xf numFmtId="3" fontId="1" fillId="2" borderId="190" xfId="0" applyNumberFormat="1" applyFont="1" applyFill="1" applyBorder="1" applyAlignment="1" applyProtection="1">
      <alignment horizontal="right" vertical="center" wrapText="1"/>
    </xf>
    <xf numFmtId="0" fontId="63" fillId="2" borderId="0" xfId="0" applyFont="1" applyFill="1" applyAlignment="1" applyProtection="1">
      <alignment horizontal="right" vertical="center" wrapText="1"/>
    </xf>
    <xf numFmtId="0" fontId="63" fillId="2" borderId="0" xfId="0" applyFont="1" applyFill="1" applyAlignment="1" applyProtection="1">
      <alignment horizontal="center" vertical="center" wrapText="1"/>
    </xf>
    <xf numFmtId="164" fontId="20" fillId="2" borderId="27" xfId="0" applyNumberFormat="1" applyFont="1" applyFill="1" applyBorder="1" applyAlignment="1" applyProtection="1">
      <alignment horizontal="center" vertical="center" wrapText="1"/>
    </xf>
    <xf numFmtId="3" fontId="55" fillId="18" borderId="35" xfId="0" applyNumberFormat="1" applyFont="1" applyFill="1" applyBorder="1" applyAlignment="1" applyProtection="1">
      <alignment horizontal="right" vertical="center" wrapText="1"/>
    </xf>
    <xf numFmtId="3" fontId="74" fillId="18" borderId="174" xfId="0" applyNumberFormat="1" applyFont="1" applyFill="1" applyBorder="1" applyAlignment="1" applyProtection="1">
      <alignment horizontal="right" vertical="center" wrapText="1"/>
    </xf>
    <xf numFmtId="3" fontId="55" fillId="18" borderId="111" xfId="0" applyNumberFormat="1" applyFont="1" applyFill="1" applyBorder="1" applyAlignment="1" applyProtection="1">
      <alignment horizontal="right" vertical="center" wrapText="1"/>
    </xf>
    <xf numFmtId="3" fontId="55" fillId="18" borderId="165" xfId="0" applyNumberFormat="1" applyFont="1" applyFill="1" applyBorder="1" applyAlignment="1" applyProtection="1">
      <alignment horizontal="right" vertical="center" wrapText="1"/>
    </xf>
    <xf numFmtId="164" fontId="1" fillId="21" borderId="47" xfId="0" applyNumberFormat="1" applyFont="1" applyFill="1" applyBorder="1" applyAlignment="1" applyProtection="1">
      <alignment horizontal="center" vertical="center" wrapText="1"/>
    </xf>
    <xf numFmtId="3" fontId="17" fillId="24" borderId="50" xfId="0" applyNumberFormat="1" applyFont="1" applyFill="1" applyBorder="1" applyAlignment="1" applyProtection="1">
      <alignment horizontal="right" vertical="center" wrapText="1"/>
      <protection locked="0"/>
    </xf>
    <xf numFmtId="164" fontId="20" fillId="18" borderId="27" xfId="0" applyNumberFormat="1" applyFont="1" applyFill="1" applyBorder="1" applyAlignment="1" applyProtection="1">
      <alignment horizontal="left" vertical="center" wrapText="1" indent="1"/>
    </xf>
    <xf numFmtId="0" fontId="21" fillId="0" borderId="0" xfId="0" applyFont="1" applyAlignment="1" applyProtection="1">
      <alignment horizontal="center" vertical="center" wrapText="1"/>
    </xf>
    <xf numFmtId="0" fontId="21" fillId="0" borderId="0" xfId="0" applyFont="1" applyFill="1" applyAlignment="1" applyProtection="1">
      <alignment horizontal="center" vertical="center" wrapText="1"/>
    </xf>
    <xf numFmtId="0" fontId="21" fillId="2" borderId="0" xfId="0" applyFont="1" applyFill="1" applyAlignment="1" applyProtection="1">
      <alignment horizontal="center" vertical="center" wrapText="1"/>
    </xf>
    <xf numFmtId="0" fontId="91" fillId="26" borderId="89" xfId="0" applyFont="1" applyFill="1" applyBorder="1" applyAlignment="1" applyProtection="1">
      <alignment horizontal="center" vertical="center" wrapText="1"/>
    </xf>
    <xf numFmtId="0" fontId="91" fillId="26" borderId="91" xfId="0" applyFont="1" applyFill="1" applyBorder="1" applyAlignment="1" applyProtection="1">
      <alignment horizontal="center" vertical="center" wrapText="1"/>
    </xf>
    <xf numFmtId="0" fontId="77" fillId="26" borderId="0" xfId="0" applyFont="1" applyFill="1" applyBorder="1" applyAlignment="1" applyProtection="1">
      <alignment horizontal="center" vertical="center" wrapText="1"/>
    </xf>
    <xf numFmtId="0" fontId="78" fillId="26" borderId="0" xfId="0" applyFont="1" applyFill="1" applyBorder="1" applyAlignment="1" applyProtection="1">
      <alignment horizontal="center" vertical="center" wrapText="1"/>
    </xf>
    <xf numFmtId="0" fontId="91" fillId="26" borderId="192" xfId="0" applyFont="1" applyFill="1" applyBorder="1" applyAlignment="1" applyProtection="1">
      <alignment horizontal="center" vertical="center"/>
    </xf>
    <xf numFmtId="0" fontId="91" fillId="26" borderId="196" xfId="0" applyFont="1" applyFill="1" applyBorder="1" applyAlignment="1" applyProtection="1">
      <alignment horizontal="center" vertical="center"/>
    </xf>
    <xf numFmtId="0" fontId="91" fillId="26" borderId="12" xfId="0" applyFont="1" applyFill="1" applyBorder="1" applyAlignment="1" applyProtection="1">
      <alignment horizontal="center" vertical="center" wrapText="1"/>
    </xf>
    <xf numFmtId="0" fontId="91" fillId="26" borderId="3" xfId="0" applyFont="1" applyFill="1" applyBorder="1" applyAlignment="1" applyProtection="1">
      <alignment horizontal="center" vertical="center" wrapText="1"/>
    </xf>
    <xf numFmtId="0" fontId="103" fillId="26" borderId="3" xfId="0" applyFont="1" applyFill="1" applyBorder="1" applyAlignment="1">
      <alignment horizontal="center" vertical="center" wrapText="1"/>
    </xf>
    <xf numFmtId="0" fontId="103" fillId="26" borderId="9" xfId="0" applyFont="1" applyFill="1" applyBorder="1" applyAlignment="1">
      <alignment horizontal="center" vertical="center" wrapText="1"/>
    </xf>
    <xf numFmtId="0" fontId="103" fillId="26" borderId="6" xfId="0" applyFont="1" applyFill="1" applyBorder="1" applyAlignment="1">
      <alignment horizontal="center" vertical="center" wrapText="1"/>
    </xf>
    <xf numFmtId="0" fontId="103" fillId="26" borderId="4" xfId="0" applyFont="1" applyFill="1" applyBorder="1" applyAlignment="1">
      <alignment horizontal="center" vertical="center" wrapText="1"/>
    </xf>
    <xf numFmtId="3" fontId="17" fillId="24" borderId="132" xfId="0" applyNumberFormat="1" applyFont="1" applyFill="1" applyBorder="1" applyAlignment="1" applyProtection="1">
      <alignment horizontal="right" vertical="center" wrapText="1"/>
      <protection locked="0"/>
    </xf>
    <xf numFmtId="0" fontId="17" fillId="24" borderId="4" xfId="0" applyFont="1" applyFill="1" applyBorder="1" applyAlignment="1" applyProtection="1">
      <alignment horizontal="center" vertical="center" wrapText="1"/>
      <protection locked="0"/>
    </xf>
    <xf numFmtId="0" fontId="4" fillId="0" borderId="18" xfId="0" applyFont="1" applyBorder="1" applyAlignment="1" applyProtection="1">
      <alignment vertical="center" wrapText="1"/>
    </xf>
    <xf numFmtId="0" fontId="4" fillId="2" borderId="18" xfId="0" applyFont="1" applyFill="1" applyBorder="1" applyAlignment="1" applyProtection="1">
      <alignment vertical="center" wrapText="1"/>
    </xf>
    <xf numFmtId="0" fontId="6" fillId="2" borderId="0" xfId="0" applyFont="1" applyFill="1" applyBorder="1" applyAlignment="1">
      <alignment horizontal="right" vertical="center"/>
    </xf>
    <xf numFmtId="0" fontId="7" fillId="0" borderId="3" xfId="0" applyFont="1" applyFill="1" applyBorder="1" applyAlignment="1" applyProtection="1">
      <alignment horizontal="center" vertical="center" wrapText="1"/>
    </xf>
    <xf numFmtId="4" fontId="87" fillId="12" borderId="28" xfId="0" applyNumberFormat="1" applyFont="1" applyFill="1" applyBorder="1" applyAlignment="1" applyProtection="1">
      <alignment horizontal="right" vertical="center"/>
    </xf>
    <xf numFmtId="4" fontId="87" fillId="12" borderId="28" xfId="0" applyNumberFormat="1" applyFont="1" applyFill="1" applyBorder="1" applyAlignment="1">
      <alignment vertical="center"/>
    </xf>
    <xf numFmtId="0" fontId="1" fillId="0" borderId="41" xfId="0" applyFont="1" applyBorder="1" applyAlignment="1" applyProtection="1">
      <alignment horizontal="center" vertical="center" wrapText="1"/>
    </xf>
    <xf numFmtId="0" fontId="1" fillId="2" borderId="37"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xf>
    <xf numFmtId="3" fontId="14" fillId="8" borderId="18" xfId="0" applyNumberFormat="1" applyFont="1" applyFill="1" applyBorder="1" applyAlignment="1" applyProtection="1">
      <alignment horizontal="right" vertical="center" wrapText="1"/>
    </xf>
    <xf numFmtId="3" fontId="14" fillId="8" borderId="45" xfId="0" applyNumberFormat="1" applyFont="1" applyFill="1" applyBorder="1" applyAlignment="1" applyProtection="1">
      <alignment horizontal="right" vertical="center" wrapText="1"/>
    </xf>
    <xf numFmtId="3" fontId="14" fillId="8" borderId="24" xfId="0" applyNumberFormat="1" applyFont="1" applyFill="1" applyBorder="1" applyAlignment="1" applyProtection="1">
      <alignment horizontal="right" vertical="center" wrapText="1"/>
    </xf>
    <xf numFmtId="3" fontId="6" fillId="27" borderId="75" xfId="0" applyNumberFormat="1" applyFont="1" applyFill="1" applyBorder="1" applyAlignment="1" applyProtection="1">
      <alignment vertical="center" wrapText="1"/>
    </xf>
    <xf numFmtId="3" fontId="6" fillId="27" borderId="72" xfId="0" applyNumberFormat="1" applyFont="1" applyFill="1" applyBorder="1" applyAlignment="1" applyProtection="1">
      <alignment vertical="center" wrapText="1"/>
    </xf>
    <xf numFmtId="0" fontId="17" fillId="24" borderId="18" xfId="0" applyFont="1" applyFill="1" applyBorder="1" applyAlignment="1" applyProtection="1">
      <alignment horizontal="left" vertical="center"/>
      <protection locked="0"/>
    </xf>
    <xf numFmtId="0" fontId="17" fillId="7" borderId="85" xfId="0" applyFont="1" applyFill="1" applyBorder="1" applyAlignment="1" applyProtection="1">
      <alignment horizontal="center" vertical="center" wrapText="1"/>
    </xf>
    <xf numFmtId="0" fontId="17" fillId="8" borderId="85" xfId="0" applyFont="1" applyFill="1" applyBorder="1" applyAlignment="1" applyProtection="1">
      <alignment horizontal="center" vertical="center" wrapText="1"/>
    </xf>
    <xf numFmtId="0" fontId="1" fillId="0" borderId="85" xfId="0" applyFont="1" applyFill="1" applyBorder="1" applyAlignment="1" applyProtection="1">
      <alignment horizontal="center" vertical="center" wrapText="1"/>
    </xf>
    <xf numFmtId="3" fontId="6" fillId="18" borderId="86" xfId="0" applyNumberFormat="1" applyFont="1" applyFill="1" applyBorder="1" applyAlignment="1" applyProtection="1">
      <alignment vertical="center" wrapText="1"/>
    </xf>
    <xf numFmtId="3" fontId="6" fillId="18" borderId="20" xfId="0" applyNumberFormat="1" applyFont="1" applyFill="1" applyBorder="1" applyAlignment="1" applyProtection="1">
      <alignment vertical="center" wrapText="1"/>
    </xf>
    <xf numFmtId="3" fontId="55" fillId="18" borderId="35" xfId="0" applyNumberFormat="1" applyFont="1" applyFill="1" applyBorder="1" applyAlignment="1" applyProtection="1">
      <alignment horizontal="right" vertical="center"/>
    </xf>
    <xf numFmtId="3" fontId="74" fillId="18" borderId="85" xfId="0" applyNumberFormat="1" applyFont="1" applyFill="1" applyBorder="1" applyAlignment="1" applyProtection="1">
      <alignment horizontal="right" vertical="center" wrapText="1"/>
    </xf>
    <xf numFmtId="0" fontId="1" fillId="2" borderId="85" xfId="0" applyFont="1" applyFill="1" applyBorder="1" applyAlignment="1" applyProtection="1">
      <alignment horizontal="center" vertical="center" wrapText="1"/>
    </xf>
    <xf numFmtId="0" fontId="17" fillId="2" borderId="209" xfId="0" applyFont="1" applyFill="1" applyBorder="1" applyAlignment="1" applyProtection="1">
      <alignment horizontal="center" vertical="center" wrapText="1"/>
    </xf>
    <xf numFmtId="164" fontId="55" fillId="2" borderId="81" xfId="0" applyNumberFormat="1" applyFont="1" applyFill="1" applyBorder="1" applyAlignment="1" applyProtection="1">
      <alignment horizontal="center" vertical="center" wrapText="1"/>
    </xf>
    <xf numFmtId="164" fontId="55" fillId="2" borderId="32" xfId="0" applyNumberFormat="1" applyFont="1" applyFill="1" applyBorder="1" applyAlignment="1" applyProtection="1">
      <alignment horizontal="center" vertical="center" wrapText="1"/>
    </xf>
    <xf numFmtId="164" fontId="55" fillId="2" borderId="190" xfId="0" applyNumberFormat="1" applyFont="1" applyFill="1" applyBorder="1" applyAlignment="1" applyProtection="1">
      <alignment horizontal="center" vertical="center" wrapText="1"/>
    </xf>
    <xf numFmtId="3" fontId="17" fillId="2" borderId="18" xfId="0" applyNumberFormat="1" applyFont="1" applyFill="1" applyBorder="1" applyAlignment="1" applyProtection="1">
      <alignment horizontal="right" vertical="center" wrapText="1"/>
    </xf>
    <xf numFmtId="3" fontId="17" fillId="2" borderId="213" xfId="0" applyNumberFormat="1" applyFont="1" applyFill="1" applyBorder="1" applyAlignment="1" applyProtection="1">
      <alignment horizontal="right" vertical="center" wrapText="1"/>
    </xf>
    <xf numFmtId="3" fontId="17" fillId="2" borderId="201" xfId="0" applyNumberFormat="1" applyFont="1" applyFill="1" applyBorder="1" applyAlignment="1" applyProtection="1">
      <alignment horizontal="right" vertical="center" wrapText="1"/>
    </xf>
    <xf numFmtId="164" fontId="1" fillId="2" borderId="50" xfId="0" applyNumberFormat="1" applyFont="1" applyFill="1" applyBorder="1" applyAlignment="1" applyProtection="1">
      <alignment horizontal="center" vertical="center" wrapText="1"/>
    </xf>
    <xf numFmtId="0" fontId="3" fillId="2" borderId="48" xfId="0" applyFont="1" applyFill="1" applyBorder="1" applyAlignment="1" applyProtection="1">
      <alignment horizontal="center" vertical="center"/>
    </xf>
    <xf numFmtId="0" fontId="1" fillId="2" borderId="48" xfId="0" applyFont="1" applyFill="1" applyBorder="1" applyAlignment="1" applyProtection="1">
      <alignment horizontal="center" vertical="center" wrapText="1"/>
    </xf>
    <xf numFmtId="0" fontId="12" fillId="0" borderId="111" xfId="0" applyFont="1" applyBorder="1" applyAlignment="1" applyProtection="1">
      <alignment horizontal="center" vertical="center" wrapText="1"/>
    </xf>
    <xf numFmtId="0" fontId="78" fillId="23" borderId="0" xfId="0" applyFont="1" applyFill="1" applyBorder="1" applyAlignment="1" applyProtection="1">
      <alignment horizontal="center" vertical="center" wrapText="1"/>
    </xf>
    <xf numFmtId="0" fontId="77" fillId="26" borderId="0" xfId="0" applyFont="1" applyFill="1" applyBorder="1" applyAlignment="1" applyProtection="1">
      <alignment horizontal="center" vertical="center" wrapText="1"/>
    </xf>
    <xf numFmtId="0" fontId="78" fillId="26" borderId="0" xfId="0" applyFont="1" applyFill="1" applyBorder="1" applyAlignment="1" applyProtection="1">
      <alignment horizontal="center" vertical="center" wrapText="1"/>
    </xf>
    <xf numFmtId="0" fontId="0" fillId="0" borderId="0" xfId="0" applyBorder="1"/>
    <xf numFmtId="0" fontId="81" fillId="0" borderId="0" xfId="0" applyFont="1" applyFill="1" applyBorder="1" applyAlignment="1" applyProtection="1">
      <alignment horizontal="left" vertical="center" wrapText="1"/>
    </xf>
    <xf numFmtId="0" fontId="84" fillId="0" borderId="0"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79" fillId="0" borderId="0" xfId="0" applyFont="1" applyFill="1" applyBorder="1" applyAlignment="1" applyProtection="1">
      <alignment horizontal="left" vertical="center" wrapText="1"/>
    </xf>
    <xf numFmtId="0" fontId="60" fillId="0" borderId="0" xfId="0" applyFont="1" applyBorder="1" applyAlignment="1">
      <alignment horizontal="center" vertical="center" wrapText="1"/>
    </xf>
    <xf numFmtId="0" fontId="81" fillId="0" borderId="0" xfId="0" applyFont="1" applyFill="1" applyBorder="1" applyAlignment="1" applyProtection="1">
      <alignment horizontal="left" vertical="top" wrapText="1"/>
    </xf>
    <xf numFmtId="0" fontId="79" fillId="0" borderId="0" xfId="0" applyFont="1" applyFill="1" applyBorder="1" applyAlignment="1" applyProtection="1">
      <alignment horizontal="left" vertical="center"/>
    </xf>
    <xf numFmtId="0" fontId="84"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86" fillId="0" borderId="0" xfId="0" applyFont="1" applyFill="1" applyBorder="1" applyAlignment="1" applyProtection="1">
      <alignment horizontal="left" vertical="center" wrapText="1"/>
    </xf>
    <xf numFmtId="0" fontId="81" fillId="0" borderId="52" xfId="0" applyFont="1" applyFill="1" applyBorder="1" applyAlignment="1" applyProtection="1">
      <alignment vertical="center" wrapText="1"/>
    </xf>
    <xf numFmtId="0" fontId="81" fillId="0" borderId="47" xfId="0" applyFont="1" applyFill="1" applyBorder="1" applyAlignment="1" applyProtection="1">
      <alignment vertical="center" wrapText="1"/>
    </xf>
    <xf numFmtId="0" fontId="42" fillId="0" borderId="0" xfId="0" applyFont="1" applyFill="1" applyAlignment="1">
      <alignment horizontal="center" vertical="center"/>
    </xf>
    <xf numFmtId="0" fontId="42" fillId="11" borderId="0" xfId="0" applyFont="1" applyFill="1" applyAlignment="1">
      <alignment horizontal="center" vertical="center"/>
    </xf>
    <xf numFmtId="0" fontId="56" fillId="15" borderId="0" xfId="0" applyFont="1" applyFill="1" applyBorder="1" applyAlignment="1" applyProtection="1">
      <alignment horizontal="center" vertical="center" wrapText="1"/>
    </xf>
    <xf numFmtId="0" fontId="7" fillId="4" borderId="0" xfId="0" applyFont="1" applyFill="1" applyBorder="1" applyAlignment="1" applyProtection="1">
      <alignment horizontal="center" vertical="center" wrapText="1"/>
    </xf>
    <xf numFmtId="164" fontId="38" fillId="4" borderId="0" xfId="0" applyNumberFormat="1"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0" fillId="15" borderId="0" xfId="0" applyFill="1" applyBorder="1"/>
    <xf numFmtId="0" fontId="0" fillId="0" borderId="0" xfId="0" applyFont="1" applyFill="1" applyBorder="1"/>
    <xf numFmtId="0" fontId="0" fillId="0" borderId="0" xfId="0" applyFill="1" applyBorder="1"/>
    <xf numFmtId="167" fontId="84" fillId="15" borderId="0" xfId="0" applyNumberFormat="1" applyFont="1" applyFill="1" applyBorder="1" applyAlignment="1" applyProtection="1">
      <alignment horizontal="right" vertical="center" wrapText="1"/>
    </xf>
    <xf numFmtId="167" fontId="81" fillId="15" borderId="0" xfId="0" applyNumberFormat="1" applyFont="1" applyFill="1" applyBorder="1" applyAlignment="1" applyProtection="1">
      <alignment horizontal="right" vertical="center" wrapText="1"/>
    </xf>
    <xf numFmtId="167" fontId="84" fillId="4" borderId="0" xfId="0" applyNumberFormat="1" applyFont="1" applyFill="1" applyBorder="1" applyAlignment="1" applyProtection="1">
      <alignment horizontal="right" vertical="center" wrapText="1"/>
    </xf>
    <xf numFmtId="167" fontId="81" fillId="4" borderId="0" xfId="0" applyNumberFormat="1" applyFont="1" applyFill="1" applyBorder="1" applyAlignment="1" applyProtection="1">
      <alignment horizontal="right" vertical="center" wrapText="1"/>
    </xf>
    <xf numFmtId="0" fontId="0" fillId="0" borderId="217" xfId="0" applyBorder="1"/>
    <xf numFmtId="0" fontId="0" fillId="0" borderId="220" xfId="0" applyBorder="1"/>
    <xf numFmtId="0" fontId="0" fillId="0" borderId="221" xfId="0" applyBorder="1"/>
    <xf numFmtId="0" fontId="7" fillId="0" borderId="220" xfId="0" applyFont="1" applyFill="1" applyBorder="1" applyAlignment="1" applyProtection="1">
      <alignment horizontal="center" vertical="center" wrapText="1"/>
    </xf>
    <xf numFmtId="0" fontId="1" fillId="0" borderId="220" xfId="0" quotePrefix="1" applyFont="1" applyFill="1" applyBorder="1" applyAlignment="1" applyProtection="1">
      <alignment horizontal="right" vertical="center" wrapText="1"/>
    </xf>
    <xf numFmtId="0" fontId="84" fillId="0" borderId="220" xfId="0" applyFont="1" applyFill="1" applyBorder="1" applyAlignment="1" applyProtection="1">
      <alignment vertical="center" wrapText="1"/>
    </xf>
    <xf numFmtId="0" fontId="6" fillId="0" borderId="220" xfId="0" applyFont="1" applyFill="1" applyBorder="1" applyAlignment="1" applyProtection="1">
      <alignment vertical="center" wrapText="1"/>
    </xf>
    <xf numFmtId="0" fontId="18" fillId="15" borderId="220" xfId="0" applyFont="1" applyFill="1" applyBorder="1" applyAlignment="1" applyProtection="1">
      <alignment horizontal="right" vertical="center" wrapText="1"/>
    </xf>
    <xf numFmtId="167" fontId="84" fillId="15" borderId="221" xfId="0" applyNumberFormat="1" applyFont="1" applyFill="1" applyBorder="1" applyAlignment="1" applyProtection="1">
      <alignment horizontal="right" vertical="center" wrapText="1"/>
    </xf>
    <xf numFmtId="0" fontId="37" fillId="15" borderId="220" xfId="0" quotePrefix="1" applyFont="1" applyFill="1" applyBorder="1" applyAlignment="1" applyProtection="1">
      <alignment horizontal="right" vertical="center" wrapText="1"/>
    </xf>
    <xf numFmtId="167" fontId="81" fillId="15" borderId="221" xfId="0" applyNumberFormat="1" applyFont="1" applyFill="1" applyBorder="1" applyAlignment="1" applyProtection="1">
      <alignment horizontal="right" vertical="center" wrapText="1"/>
    </xf>
    <xf numFmtId="0" fontId="37" fillId="15" borderId="222" xfId="0" quotePrefix="1" applyFont="1" applyFill="1" applyBorder="1" applyAlignment="1" applyProtection="1">
      <alignment horizontal="right" vertical="center" wrapText="1"/>
    </xf>
    <xf numFmtId="0" fontId="37" fillId="15" borderId="223" xfId="0" applyFont="1" applyFill="1" applyBorder="1" applyAlignment="1" applyProtection="1">
      <alignment horizontal="left" vertical="center" wrapText="1"/>
    </xf>
    <xf numFmtId="0" fontId="37" fillId="15" borderId="223" xfId="0" applyFont="1" applyFill="1" applyBorder="1" applyAlignment="1" applyProtection="1">
      <alignment horizontal="center" vertical="center" wrapText="1"/>
    </xf>
    <xf numFmtId="167" fontId="81" fillId="15" borderId="224" xfId="0" applyNumberFormat="1" applyFont="1" applyFill="1" applyBorder="1" applyAlignment="1" applyProtection="1">
      <alignment horizontal="right" vertical="center" wrapText="1"/>
    </xf>
    <xf numFmtId="0" fontId="122" fillId="0" borderId="0" xfId="0" applyFont="1"/>
    <xf numFmtId="0" fontId="4" fillId="0" borderId="0" xfId="0" applyFont="1" applyFill="1" applyBorder="1" applyAlignment="1" applyProtection="1">
      <alignment horizontal="center" vertical="center" wrapText="1"/>
    </xf>
    <xf numFmtId="3" fontId="15" fillId="2" borderId="194" xfId="0" applyNumberFormat="1" applyFont="1" applyFill="1" applyBorder="1" applyAlignment="1" applyProtection="1">
      <alignment horizontal="right" vertical="center" wrapText="1"/>
    </xf>
    <xf numFmtId="3" fontId="13" fillId="2" borderId="195" xfId="0" applyNumberFormat="1" applyFont="1" applyFill="1" applyBorder="1" applyAlignment="1" applyProtection="1">
      <alignment horizontal="right" vertical="center" wrapText="1"/>
    </xf>
    <xf numFmtId="3" fontId="15" fillId="2" borderId="194" xfId="0" applyNumberFormat="1" applyFont="1" applyFill="1" applyBorder="1" applyAlignment="1" applyProtection="1">
      <alignment horizontal="right" vertical="center"/>
    </xf>
    <xf numFmtId="0" fontId="16" fillId="0" borderId="192" xfId="0" applyFont="1" applyFill="1" applyBorder="1" applyAlignment="1" applyProtection="1">
      <alignment horizontal="right" vertical="center"/>
    </xf>
    <xf numFmtId="3" fontId="13" fillId="2" borderId="194" xfId="0" applyNumberFormat="1" applyFont="1" applyFill="1" applyBorder="1" applyAlignment="1" applyProtection="1">
      <alignment horizontal="right" vertical="center" wrapText="1"/>
    </xf>
    <xf numFmtId="0" fontId="13" fillId="0" borderId="0" xfId="0" applyFont="1" applyFill="1" applyBorder="1" applyAlignment="1" applyProtection="1">
      <alignment horizontal="center" vertical="center" wrapText="1"/>
    </xf>
    <xf numFmtId="3" fontId="3" fillId="2" borderId="194" xfId="0" applyNumberFormat="1" applyFont="1" applyFill="1" applyBorder="1" applyAlignment="1" applyProtection="1">
      <alignment horizontal="right" vertical="center" wrapText="1"/>
    </xf>
    <xf numFmtId="3" fontId="3" fillId="2" borderId="195" xfId="0" applyNumberFormat="1" applyFont="1" applyFill="1" applyBorder="1" applyAlignment="1" applyProtection="1">
      <alignment horizontal="right" vertical="center" wrapText="1"/>
    </xf>
    <xf numFmtId="0" fontId="48" fillId="0" borderId="192" xfId="0" applyFont="1" applyFill="1" applyBorder="1" applyAlignment="1" applyProtection="1">
      <alignment horizontal="right" vertical="center"/>
    </xf>
    <xf numFmtId="3" fontId="3" fillId="2" borderId="192" xfId="0" applyNumberFormat="1" applyFont="1" applyFill="1" applyBorder="1" applyAlignment="1" applyProtection="1">
      <alignment horizontal="right" vertical="center" wrapText="1"/>
    </xf>
    <xf numFmtId="0" fontId="124" fillId="0" borderId="0" xfId="0" applyFont="1" applyFill="1" applyBorder="1" applyAlignment="1" applyProtection="1">
      <alignment horizontal="center" vertical="center" wrapText="1"/>
    </xf>
    <xf numFmtId="0" fontId="125" fillId="26" borderId="192" xfId="0" applyFont="1" applyFill="1" applyBorder="1" applyAlignment="1" applyProtection="1">
      <alignment horizontal="center" vertical="center"/>
    </xf>
    <xf numFmtId="0" fontId="125" fillId="26" borderId="196" xfId="0" applyFont="1" applyFill="1" applyBorder="1" applyAlignment="1" applyProtection="1">
      <alignment horizontal="center" vertical="center"/>
    </xf>
    <xf numFmtId="3" fontId="52" fillId="2" borderId="195" xfId="0" applyNumberFormat="1" applyFont="1" applyFill="1" applyBorder="1" applyAlignment="1" applyProtection="1">
      <alignment horizontal="right" vertical="center" wrapText="1"/>
    </xf>
    <xf numFmtId="3" fontId="25" fillId="2" borderId="194" xfId="0" applyNumberFormat="1" applyFont="1" applyFill="1" applyBorder="1" applyAlignment="1" applyProtection="1">
      <alignment horizontal="right" vertical="center"/>
    </xf>
    <xf numFmtId="0" fontId="25" fillId="0" borderId="192" xfId="0" applyFont="1" applyFill="1" applyBorder="1" applyAlignment="1" applyProtection="1">
      <alignment horizontal="right" vertical="center"/>
    </xf>
    <xf numFmtId="3" fontId="52" fillId="2" borderId="194" xfId="0" applyNumberFormat="1" applyFont="1" applyFill="1" applyBorder="1" applyAlignment="1" applyProtection="1">
      <alignment horizontal="right" vertical="center" wrapText="1"/>
    </xf>
    <xf numFmtId="3" fontId="108" fillId="0" borderId="194" xfId="0" applyNumberFormat="1" applyFont="1" applyFill="1" applyBorder="1" applyAlignment="1" applyProtection="1">
      <alignment horizontal="right" vertical="center" wrapText="1"/>
    </xf>
    <xf numFmtId="3" fontId="108" fillId="0" borderId="195" xfId="0" applyNumberFormat="1" applyFont="1" applyFill="1" applyBorder="1" applyAlignment="1" applyProtection="1">
      <alignment horizontal="right" vertical="center" wrapText="1"/>
    </xf>
    <xf numFmtId="3" fontId="85" fillId="0" borderId="195" xfId="0" applyNumberFormat="1" applyFont="1" applyFill="1" applyBorder="1" applyAlignment="1" applyProtection="1">
      <alignment horizontal="right" vertical="center" wrapText="1"/>
    </xf>
    <xf numFmtId="3" fontId="108" fillId="0" borderId="192" xfId="0" applyNumberFormat="1" applyFont="1" applyFill="1" applyBorder="1" applyAlignment="1" applyProtection="1">
      <alignment horizontal="right" vertical="center" wrapText="1"/>
    </xf>
    <xf numFmtId="3" fontId="85" fillId="12" borderId="196" xfId="0" applyNumberFormat="1" applyFont="1" applyFill="1" applyBorder="1" applyAlignment="1" applyProtection="1">
      <alignment horizontal="right" vertical="center" wrapText="1"/>
    </xf>
    <xf numFmtId="3" fontId="62" fillId="2" borderId="194" xfId="0" applyNumberFormat="1" applyFont="1" applyFill="1" applyBorder="1" applyAlignment="1" applyProtection="1">
      <alignment horizontal="right" vertical="center" wrapText="1"/>
    </xf>
    <xf numFmtId="3" fontId="62" fillId="2" borderId="195" xfId="0" applyNumberFormat="1" applyFont="1" applyFill="1" applyBorder="1" applyAlignment="1" applyProtection="1">
      <alignment horizontal="right" vertical="center" wrapText="1"/>
    </xf>
    <xf numFmtId="3" fontId="62" fillId="2" borderId="192" xfId="0" applyNumberFormat="1" applyFont="1" applyFill="1" applyBorder="1" applyAlignment="1" applyProtection="1">
      <alignment horizontal="right" vertical="center" wrapText="1"/>
    </xf>
    <xf numFmtId="3" fontId="85" fillId="0" borderId="194" xfId="0" applyNumberFormat="1" applyFont="1" applyFill="1" applyBorder="1" applyAlignment="1" applyProtection="1">
      <alignment horizontal="right" vertical="center" wrapText="1"/>
    </xf>
    <xf numFmtId="0" fontId="108" fillId="0" borderId="0" xfId="0" applyFont="1" applyFill="1" applyBorder="1" applyAlignment="1" applyProtection="1">
      <alignment horizontal="center" vertical="center" wrapText="1"/>
    </xf>
    <xf numFmtId="3" fontId="85" fillId="0" borderId="194" xfId="0" applyNumberFormat="1" applyFont="1" applyFill="1" applyBorder="1" applyAlignment="1" applyProtection="1">
      <alignment horizontal="right" vertical="center"/>
    </xf>
    <xf numFmtId="3" fontId="85" fillId="12" borderId="192" xfId="0" applyNumberFormat="1" applyFont="1" applyFill="1" applyBorder="1" applyAlignment="1" applyProtection="1">
      <alignment horizontal="right" vertical="center" wrapText="1"/>
    </xf>
    <xf numFmtId="3" fontId="49" fillId="2" borderId="194" xfId="0" applyNumberFormat="1" applyFont="1" applyFill="1" applyBorder="1" applyAlignment="1" applyProtection="1">
      <alignment horizontal="right" vertical="center" wrapText="1"/>
    </xf>
    <xf numFmtId="3" fontId="49" fillId="2" borderId="195" xfId="0" applyNumberFormat="1" applyFont="1" applyFill="1" applyBorder="1" applyAlignment="1" applyProtection="1">
      <alignment horizontal="right" vertical="center" wrapText="1"/>
    </xf>
    <xf numFmtId="0" fontId="9" fillId="0" borderId="0" xfId="0" applyFont="1" applyFill="1" applyBorder="1" applyAlignment="1" applyProtection="1">
      <alignment horizontal="center" vertical="center" wrapText="1"/>
    </xf>
    <xf numFmtId="3" fontId="84" fillId="5" borderId="195" xfId="0" applyNumberFormat="1" applyFont="1" applyFill="1" applyBorder="1" applyAlignment="1" applyProtection="1">
      <alignment horizontal="right" vertical="center" wrapText="1"/>
    </xf>
    <xf numFmtId="3" fontId="85" fillId="5" borderId="195" xfId="0" applyNumberFormat="1" applyFont="1" applyFill="1" applyBorder="1" applyAlignment="1" applyProtection="1">
      <alignment horizontal="right" vertical="center" wrapText="1"/>
    </xf>
    <xf numFmtId="3" fontId="84" fillId="5" borderId="196" xfId="0" applyNumberFormat="1" applyFont="1" applyFill="1" applyBorder="1" applyAlignment="1" applyProtection="1">
      <alignment horizontal="right" vertical="center" wrapText="1"/>
    </xf>
    <xf numFmtId="3" fontId="85" fillId="5" borderId="196" xfId="0" applyNumberFormat="1" applyFont="1" applyFill="1" applyBorder="1" applyAlignment="1" applyProtection="1">
      <alignment horizontal="right" vertical="center" wrapText="1"/>
    </xf>
    <xf numFmtId="0" fontId="1" fillId="5" borderId="0" xfId="0" applyFont="1" applyFill="1" applyBorder="1" applyAlignment="1" applyProtection="1">
      <alignment horizontal="center" vertical="center" wrapText="1"/>
    </xf>
    <xf numFmtId="3" fontId="85" fillId="5" borderId="194" xfId="0" applyNumberFormat="1" applyFont="1" applyFill="1" applyBorder="1" applyAlignment="1" applyProtection="1">
      <alignment horizontal="right" vertical="center" wrapText="1"/>
    </xf>
    <xf numFmtId="3" fontId="85" fillId="5" borderId="192" xfId="0" applyNumberFormat="1" applyFont="1" applyFill="1" applyBorder="1" applyAlignment="1" applyProtection="1">
      <alignment horizontal="right" vertical="center" wrapText="1"/>
    </xf>
    <xf numFmtId="3" fontId="84" fillId="18" borderId="195" xfId="0" applyNumberFormat="1" applyFont="1" applyFill="1" applyBorder="1" applyAlignment="1" applyProtection="1">
      <alignment horizontal="right" vertical="center" wrapText="1"/>
    </xf>
    <xf numFmtId="3" fontId="85" fillId="18" borderId="195" xfId="0" applyNumberFormat="1" applyFont="1" applyFill="1" applyBorder="1" applyAlignment="1" applyProtection="1">
      <alignment horizontal="right" vertical="center" wrapText="1"/>
    </xf>
    <xf numFmtId="3" fontId="36" fillId="18" borderId="195" xfId="0" applyNumberFormat="1" applyFont="1" applyFill="1" applyBorder="1" applyAlignment="1" applyProtection="1">
      <alignment horizontal="right" vertical="center" wrapText="1"/>
    </xf>
    <xf numFmtId="3" fontId="62" fillId="18" borderId="195" xfId="0" applyNumberFormat="1" applyFont="1" applyFill="1" applyBorder="1" applyAlignment="1" applyProtection="1">
      <alignment horizontal="right" vertical="center" wrapText="1"/>
    </xf>
    <xf numFmtId="3" fontId="84" fillId="18" borderId="196" xfId="0" applyNumberFormat="1" applyFont="1" applyFill="1" applyBorder="1" applyAlignment="1" applyProtection="1">
      <alignment horizontal="right" vertical="center" wrapText="1"/>
    </xf>
    <xf numFmtId="3" fontId="36" fillId="18" borderId="196" xfId="0" applyNumberFormat="1" applyFont="1" applyFill="1" applyBorder="1" applyAlignment="1" applyProtection="1">
      <alignment horizontal="right" vertical="center" wrapText="1"/>
    </xf>
    <xf numFmtId="3" fontId="62" fillId="18" borderId="196" xfId="0" applyNumberFormat="1" applyFont="1" applyFill="1" applyBorder="1" applyAlignment="1" applyProtection="1">
      <alignment horizontal="right" vertical="center" wrapText="1"/>
    </xf>
    <xf numFmtId="3" fontId="46" fillId="18" borderId="195" xfId="0" applyNumberFormat="1" applyFont="1" applyFill="1" applyBorder="1" applyAlignment="1" applyProtection="1">
      <alignment horizontal="right" vertical="center" wrapText="1"/>
    </xf>
    <xf numFmtId="3" fontId="25" fillId="18" borderId="195" xfId="0" applyNumberFormat="1" applyFont="1" applyFill="1" applyBorder="1" applyAlignment="1" applyProtection="1">
      <alignment horizontal="right" vertical="center" wrapText="1"/>
    </xf>
    <xf numFmtId="3" fontId="85" fillId="18" borderId="194" xfId="0" applyNumberFormat="1" applyFont="1" applyFill="1" applyBorder="1" applyAlignment="1" applyProtection="1">
      <alignment horizontal="right" vertical="center" wrapText="1"/>
    </xf>
    <xf numFmtId="3" fontId="46" fillId="18" borderId="194" xfId="0" applyNumberFormat="1" applyFont="1" applyFill="1" applyBorder="1" applyAlignment="1" applyProtection="1">
      <alignment horizontal="right" vertical="center" wrapText="1"/>
    </xf>
    <xf numFmtId="3" fontId="38" fillId="18" borderId="194" xfId="0" applyNumberFormat="1" applyFont="1" applyFill="1" applyBorder="1" applyAlignment="1" applyProtection="1">
      <alignment horizontal="right" vertical="center" wrapText="1"/>
    </xf>
    <xf numFmtId="0" fontId="81" fillId="0" borderId="0" xfId="0" applyFont="1" applyFill="1" applyBorder="1" applyAlignment="1" applyProtection="1">
      <alignment vertical="top" wrapText="1"/>
    </xf>
    <xf numFmtId="0" fontId="58" fillId="0" borderId="0" xfId="0" applyFont="1" applyFill="1" applyBorder="1" applyAlignment="1" applyProtection="1">
      <alignment vertical="top" wrapText="1"/>
    </xf>
    <xf numFmtId="0" fontId="126" fillId="0" borderId="0" xfId="0" applyFont="1" applyBorder="1" applyAlignment="1">
      <alignment horizontal="center" vertical="center" wrapText="1"/>
    </xf>
    <xf numFmtId="10" fontId="58" fillId="0" borderId="0" xfId="0" applyNumberFormat="1" applyFont="1" applyBorder="1" applyAlignment="1">
      <alignment horizontal="center" vertical="center"/>
    </xf>
    <xf numFmtId="167" fontId="84" fillId="4" borderId="221" xfId="0" applyNumberFormat="1" applyFont="1" applyFill="1" applyBorder="1" applyAlignment="1" applyProtection="1">
      <alignment horizontal="right" vertical="center" wrapText="1"/>
    </xf>
    <xf numFmtId="0" fontId="9" fillId="4" borderId="220" xfId="0" quotePrefix="1" applyFont="1" applyFill="1" applyBorder="1" applyAlignment="1" applyProtection="1">
      <alignment horizontal="right" vertical="center" wrapText="1"/>
    </xf>
    <xf numFmtId="167" fontId="81" fillId="4" borderId="221" xfId="0" applyNumberFormat="1" applyFont="1" applyFill="1" applyBorder="1" applyAlignment="1" applyProtection="1">
      <alignment horizontal="right" vertical="center" wrapText="1"/>
    </xf>
    <xf numFmtId="0" fontId="9" fillId="4" borderId="222" xfId="0" quotePrefix="1" applyFont="1" applyFill="1" applyBorder="1" applyAlignment="1" applyProtection="1">
      <alignment horizontal="right" vertical="center" wrapText="1"/>
    </xf>
    <xf numFmtId="0" fontId="9" fillId="4" borderId="223" xfId="0" applyFont="1" applyFill="1" applyBorder="1" applyAlignment="1" applyProtection="1">
      <alignment horizontal="left" vertical="center" wrapText="1"/>
    </xf>
    <xf numFmtId="0" fontId="9" fillId="4" borderId="223" xfId="0" applyFont="1" applyFill="1" applyBorder="1" applyAlignment="1" applyProtection="1">
      <alignment horizontal="center" vertical="center" wrapText="1"/>
    </xf>
    <xf numFmtId="167" fontId="81" fillId="4" borderId="224" xfId="0" applyNumberFormat="1" applyFont="1" applyFill="1" applyBorder="1" applyAlignment="1" applyProtection="1">
      <alignment horizontal="right" vertical="center" wrapText="1"/>
    </xf>
    <xf numFmtId="0" fontId="86" fillId="0" borderId="0" xfId="0" applyFont="1" applyFill="1" applyBorder="1" applyAlignment="1" applyProtection="1">
      <alignment horizontal="center" vertical="center" wrapText="1"/>
    </xf>
    <xf numFmtId="0" fontId="86" fillId="0" borderId="221" xfId="0" applyFont="1" applyFill="1" applyBorder="1" applyAlignment="1" applyProtection="1">
      <alignment horizontal="center" vertical="center" wrapText="1"/>
    </xf>
    <xf numFmtId="0" fontId="6" fillId="0" borderId="0" xfId="0" applyFont="1" applyFill="1" applyBorder="1" applyAlignment="1">
      <alignment horizontal="right" vertical="center"/>
    </xf>
    <xf numFmtId="0" fontId="4" fillId="2" borderId="4" xfId="0" applyFont="1" applyFill="1" applyBorder="1" applyAlignment="1" applyProtection="1">
      <alignment horizontal="center" vertical="center" wrapText="1"/>
    </xf>
    <xf numFmtId="0" fontId="6" fillId="2" borderId="0" xfId="0" applyFont="1" applyFill="1" applyBorder="1" applyAlignment="1">
      <alignment horizontal="right" vertical="center"/>
    </xf>
    <xf numFmtId="3" fontId="46" fillId="15" borderId="4" xfId="0" applyNumberFormat="1" applyFont="1" applyFill="1" applyBorder="1" applyAlignment="1">
      <alignment horizontal="center" vertical="center" wrapText="1"/>
    </xf>
    <xf numFmtId="0" fontId="0" fillId="0" borderId="0" xfId="0" applyBorder="1" applyAlignment="1">
      <alignment horizontal="center" vertical="center"/>
    </xf>
    <xf numFmtId="3" fontId="46" fillId="3" borderId="4" xfId="0" applyNumberFormat="1" applyFont="1" applyFill="1" applyBorder="1" applyAlignment="1">
      <alignment horizontal="center" vertical="center" wrapText="1"/>
    </xf>
    <xf numFmtId="3" fontId="6" fillId="5" borderId="90" xfId="0" applyNumberFormat="1" applyFont="1" applyFill="1" applyBorder="1" applyAlignment="1">
      <alignment horizontal="center" vertical="center"/>
    </xf>
    <xf numFmtId="3" fontId="46" fillId="16" borderId="28" xfId="0" applyNumberFormat="1" applyFont="1" applyFill="1" applyBorder="1" applyAlignment="1">
      <alignment horizontal="center" vertical="center"/>
    </xf>
    <xf numFmtId="0" fontId="0" fillId="2" borderId="0" xfId="0" applyFill="1" applyBorder="1" applyAlignment="1">
      <alignment horizontal="center" vertical="center"/>
    </xf>
    <xf numFmtId="3" fontId="46" fillId="15" borderId="4" xfId="0" applyNumberFormat="1" applyFont="1" applyFill="1" applyBorder="1" applyAlignment="1" applyProtection="1">
      <alignment horizontal="center" vertical="center" wrapText="1"/>
    </xf>
    <xf numFmtId="0" fontId="7" fillId="2" borderId="0" xfId="0" applyFont="1" applyFill="1" applyBorder="1" applyAlignment="1">
      <alignment vertical="center"/>
    </xf>
    <xf numFmtId="0" fontId="17" fillId="24" borderId="85" xfId="0" applyNumberFormat="1" applyFont="1" applyFill="1" applyBorder="1" applyAlignment="1" applyProtection="1">
      <alignment horizontal="center" vertical="center" wrapText="1"/>
      <protection locked="0"/>
    </xf>
    <xf numFmtId="0" fontId="17" fillId="24" borderId="37" xfId="0" applyNumberFormat="1" applyFont="1" applyFill="1" applyBorder="1" applyAlignment="1" applyProtection="1">
      <alignment horizontal="center" vertical="center" wrapText="1"/>
      <protection locked="0"/>
    </xf>
    <xf numFmtId="164" fontId="1" fillId="0" borderId="0" xfId="0" applyNumberFormat="1" applyFont="1" applyAlignment="1" applyProtection="1">
      <alignment horizontal="center" vertical="center" wrapText="1"/>
    </xf>
    <xf numFmtId="3" fontId="17" fillId="24" borderId="9" xfId="0" applyNumberFormat="1" applyFont="1" applyFill="1" applyBorder="1" applyAlignment="1" applyProtection="1">
      <alignment horizontal="right" vertical="center" wrapText="1"/>
      <protection locked="0"/>
    </xf>
    <xf numFmtId="3" fontId="17" fillId="24" borderId="14" xfId="0" applyNumberFormat="1" applyFont="1" applyFill="1" applyBorder="1" applyAlignment="1" applyProtection="1">
      <alignment horizontal="right" vertical="center" wrapText="1"/>
      <protection locked="0"/>
    </xf>
    <xf numFmtId="0" fontId="17" fillId="24" borderId="9" xfId="0" applyFont="1" applyFill="1" applyBorder="1" applyAlignment="1" applyProtection="1">
      <alignment horizontal="center" vertical="center" wrapText="1"/>
      <protection locked="0"/>
    </xf>
    <xf numFmtId="3" fontId="17" fillId="24" borderId="8" xfId="0" applyNumberFormat="1" applyFont="1" applyFill="1" applyBorder="1" applyAlignment="1" applyProtection="1">
      <alignment horizontal="right" vertical="center" wrapText="1"/>
      <protection locked="0"/>
    </xf>
    <xf numFmtId="0" fontId="17" fillId="24" borderId="8" xfId="0" applyFont="1" applyFill="1" applyBorder="1" applyAlignment="1" applyProtection="1">
      <alignment horizontal="center" vertical="center" wrapText="1"/>
      <protection locked="0"/>
    </xf>
    <xf numFmtId="0" fontId="6" fillId="5" borderId="20" xfId="0" applyFont="1" applyFill="1" applyBorder="1" applyAlignment="1" applyProtection="1">
      <alignment horizontal="right" vertical="center" wrapText="1"/>
    </xf>
    <xf numFmtId="0" fontId="4" fillId="0" borderId="23" xfId="0" applyFont="1" applyFill="1" applyBorder="1" applyAlignment="1" applyProtection="1">
      <alignment horizontal="left" vertical="top" wrapText="1"/>
    </xf>
    <xf numFmtId="0" fontId="4" fillId="2" borderId="23" xfId="0" applyFont="1" applyFill="1" applyBorder="1" applyAlignment="1" applyProtection="1">
      <alignment horizontal="left" vertical="top" wrapText="1"/>
    </xf>
    <xf numFmtId="164" fontId="25" fillId="17" borderId="19" xfId="0" applyNumberFormat="1" applyFont="1" applyFill="1" applyBorder="1" applyAlignment="1" applyProtection="1">
      <alignment vertical="center" wrapText="1"/>
    </xf>
    <xf numFmtId="0" fontId="7" fillId="30" borderId="8" xfId="0" applyFont="1" applyFill="1" applyBorder="1" applyAlignment="1" applyProtection="1">
      <alignment horizontal="center" vertical="center" wrapText="1"/>
    </xf>
    <xf numFmtId="3" fontId="6" fillId="30" borderId="91" xfId="0" applyNumberFormat="1" applyFont="1" applyFill="1" applyBorder="1" applyAlignment="1" applyProtection="1">
      <alignment vertical="center" wrapText="1"/>
    </xf>
    <xf numFmtId="3" fontId="6" fillId="30" borderId="92" xfId="0" applyNumberFormat="1" applyFont="1" applyFill="1" applyBorder="1" applyAlignment="1" applyProtection="1">
      <alignment vertical="center" wrapText="1"/>
    </xf>
    <xf numFmtId="3" fontId="25" fillId="30" borderId="28" xfId="0" applyNumberFormat="1" applyFont="1" applyFill="1" applyBorder="1" applyAlignment="1" applyProtection="1">
      <alignment vertical="center" wrapText="1"/>
    </xf>
    <xf numFmtId="164" fontId="25" fillId="30" borderId="109" xfId="0" applyNumberFormat="1" applyFont="1" applyFill="1" applyBorder="1" applyAlignment="1" applyProtection="1">
      <alignment vertical="center" wrapText="1"/>
    </xf>
    <xf numFmtId="164" fontId="25" fillId="30" borderId="6" xfId="0" applyNumberFormat="1" applyFont="1" applyFill="1" applyBorder="1" applyAlignment="1" applyProtection="1">
      <alignment vertical="center" wrapText="1"/>
    </xf>
    <xf numFmtId="3" fontId="6" fillId="30" borderId="138" xfId="0" applyNumberFormat="1" applyFont="1" applyFill="1" applyBorder="1" applyAlignment="1" applyProtection="1">
      <alignment vertical="center" wrapText="1"/>
    </xf>
    <xf numFmtId="3" fontId="6" fillId="30" borderId="113" xfId="0" applyNumberFormat="1" applyFont="1" applyFill="1" applyBorder="1" applyAlignment="1" applyProtection="1">
      <alignment vertical="center" wrapText="1"/>
    </xf>
    <xf numFmtId="3" fontId="6" fillId="30" borderId="48" xfId="0" applyNumberFormat="1" applyFont="1" applyFill="1" applyBorder="1" applyAlignment="1" applyProtection="1">
      <alignment vertical="center" wrapText="1"/>
    </xf>
    <xf numFmtId="3" fontId="6" fillId="30" borderId="34" xfId="0" applyNumberFormat="1" applyFont="1" applyFill="1" applyBorder="1" applyAlignment="1" applyProtection="1">
      <alignment vertical="center" wrapText="1"/>
    </xf>
    <xf numFmtId="164" fontId="6" fillId="30" borderId="48" xfId="0" applyNumberFormat="1" applyFont="1" applyFill="1" applyBorder="1" applyAlignment="1" applyProtection="1">
      <alignment vertical="center" wrapText="1"/>
    </xf>
    <xf numFmtId="3" fontId="6" fillId="30" borderId="76" xfId="0" applyNumberFormat="1" applyFont="1" applyFill="1" applyBorder="1" applyAlignment="1" applyProtection="1">
      <alignment vertical="center" wrapText="1"/>
    </xf>
    <xf numFmtId="3" fontId="32" fillId="30" borderId="162" xfId="0" applyNumberFormat="1" applyFont="1" applyFill="1" applyBorder="1" applyAlignment="1" applyProtection="1">
      <alignment vertical="center" wrapText="1"/>
    </xf>
    <xf numFmtId="3" fontId="32" fillId="30" borderId="22" xfId="0" applyNumberFormat="1" applyFont="1" applyFill="1" applyBorder="1" applyAlignment="1" applyProtection="1">
      <alignment vertical="center" wrapText="1"/>
    </xf>
    <xf numFmtId="3" fontId="32" fillId="30" borderId="171" xfId="0" applyNumberFormat="1" applyFont="1" applyFill="1" applyBorder="1" applyAlignment="1" applyProtection="1">
      <alignment vertical="center" wrapText="1"/>
    </xf>
    <xf numFmtId="3" fontId="32" fillId="30" borderId="170" xfId="0" applyNumberFormat="1" applyFont="1" applyFill="1" applyBorder="1" applyAlignment="1" applyProtection="1">
      <alignment vertical="center" wrapText="1"/>
    </xf>
    <xf numFmtId="164" fontId="6" fillId="30" borderId="15" xfId="0" applyNumberFormat="1" applyFont="1" applyFill="1" applyBorder="1" applyAlignment="1" applyProtection="1">
      <alignment vertical="center" wrapText="1"/>
    </xf>
    <xf numFmtId="3" fontId="4" fillId="5" borderId="34" xfId="0" applyNumberFormat="1" applyFont="1" applyFill="1" applyBorder="1" applyAlignment="1" applyProtection="1">
      <alignment horizontal="right" vertical="center" wrapText="1"/>
    </xf>
    <xf numFmtId="164" fontId="52" fillId="5" borderId="151" xfId="0" applyNumberFormat="1" applyFont="1" applyFill="1" applyBorder="1" applyAlignment="1" applyProtection="1">
      <alignment vertical="center" wrapText="1"/>
    </xf>
    <xf numFmtId="164" fontId="52" fillId="5" borderId="19" xfId="0" applyNumberFormat="1" applyFont="1" applyFill="1" applyBorder="1" applyAlignment="1" applyProtection="1">
      <alignment vertical="center" wrapText="1"/>
    </xf>
    <xf numFmtId="3" fontId="58" fillId="5" borderId="225" xfId="0" applyNumberFormat="1" applyFont="1" applyFill="1" applyBorder="1" applyAlignment="1" applyProtection="1">
      <alignment horizontal="right" vertical="center" wrapText="1"/>
      <protection locked="0"/>
    </xf>
    <xf numFmtId="3" fontId="32" fillId="5" borderId="130" xfId="0" applyNumberFormat="1" applyFont="1" applyFill="1" applyBorder="1" applyAlignment="1" applyProtection="1">
      <alignment vertical="center" wrapText="1"/>
    </xf>
    <xf numFmtId="3" fontId="32" fillId="5" borderId="26" xfId="0" applyNumberFormat="1" applyFont="1" applyFill="1" applyBorder="1" applyAlignment="1" applyProtection="1">
      <alignment vertical="center" wrapText="1"/>
    </xf>
    <xf numFmtId="3" fontId="32" fillId="5" borderId="227" xfId="0" applyNumberFormat="1" applyFont="1" applyFill="1" applyBorder="1" applyAlignment="1" applyProtection="1">
      <alignment vertical="center" wrapText="1"/>
    </xf>
    <xf numFmtId="164" fontId="20" fillId="18" borderId="78" xfId="0" applyNumberFormat="1" applyFont="1" applyFill="1" applyBorder="1" applyAlignment="1" applyProtection="1">
      <alignment horizontal="center" vertical="center" wrapText="1"/>
    </xf>
    <xf numFmtId="3" fontId="68" fillId="18" borderId="120" xfId="0" applyNumberFormat="1" applyFont="1" applyFill="1" applyBorder="1" applyAlignment="1" applyProtection="1">
      <alignment horizontal="right" vertical="center" wrapText="1"/>
      <protection locked="0"/>
    </xf>
    <xf numFmtId="3" fontId="68" fillId="18" borderId="14" xfId="0" applyNumberFormat="1" applyFont="1" applyFill="1" applyBorder="1" applyAlignment="1" applyProtection="1">
      <alignment horizontal="right" vertical="center" wrapText="1"/>
      <protection locked="0"/>
    </xf>
    <xf numFmtId="3" fontId="68" fillId="18" borderId="129" xfId="0" applyNumberFormat="1" applyFont="1" applyFill="1" applyBorder="1" applyAlignment="1" applyProtection="1">
      <alignment horizontal="right" vertical="center" wrapText="1"/>
      <protection locked="0"/>
    </xf>
    <xf numFmtId="3" fontId="68" fillId="10" borderId="14" xfId="0" applyNumberFormat="1" applyFont="1" applyFill="1" applyBorder="1" applyAlignment="1" applyProtection="1">
      <alignment horizontal="right" vertical="center" wrapText="1"/>
      <protection locked="0"/>
    </xf>
    <xf numFmtId="3" fontId="33" fillId="30" borderId="228" xfId="0" applyNumberFormat="1" applyFont="1" applyFill="1" applyBorder="1" applyAlignment="1" applyProtection="1">
      <alignment vertical="center" wrapText="1"/>
    </xf>
    <xf numFmtId="3" fontId="33" fillId="30" borderId="6" xfId="0" applyNumberFormat="1" applyFont="1" applyFill="1" applyBorder="1" applyAlignment="1" applyProtection="1">
      <alignment vertical="center" wrapText="1"/>
    </xf>
    <xf numFmtId="3" fontId="33" fillId="30" borderId="124" xfId="0" applyNumberFormat="1" applyFont="1" applyFill="1" applyBorder="1" applyAlignment="1" applyProtection="1">
      <alignment vertical="center" wrapText="1"/>
    </xf>
    <xf numFmtId="3" fontId="68" fillId="10" borderId="129" xfId="0" applyNumberFormat="1" applyFont="1" applyFill="1" applyBorder="1" applyAlignment="1" applyProtection="1">
      <alignment horizontal="right" vertical="center" wrapText="1"/>
      <protection locked="0"/>
    </xf>
    <xf numFmtId="3" fontId="20" fillId="5" borderId="229" xfId="0" applyNumberFormat="1" applyFont="1" applyFill="1" applyBorder="1" applyAlignment="1" applyProtection="1">
      <alignment horizontal="right" vertical="center" wrapText="1"/>
      <protection locked="0"/>
    </xf>
    <xf numFmtId="164" fontId="52" fillId="5" borderId="143" xfId="0" applyNumberFormat="1" applyFont="1" applyFill="1" applyBorder="1" applyAlignment="1" applyProtection="1">
      <alignment vertical="center" wrapText="1"/>
    </xf>
    <xf numFmtId="164" fontId="52" fillId="5" borderId="47" xfId="0" applyNumberFormat="1" applyFont="1" applyFill="1" applyBorder="1" applyAlignment="1" applyProtection="1">
      <alignment vertical="center" wrapText="1"/>
    </xf>
    <xf numFmtId="3" fontId="6" fillId="30" borderId="124" xfId="0" applyNumberFormat="1" applyFont="1" applyFill="1" applyBorder="1" applyAlignment="1" applyProtection="1">
      <alignment vertical="center" wrapText="1"/>
    </xf>
    <xf numFmtId="3" fontId="35" fillId="5" borderId="33" xfId="0" applyNumberFormat="1" applyFont="1" applyFill="1" applyBorder="1" applyAlignment="1" applyProtection="1">
      <alignment horizontal="right" vertical="center" wrapText="1"/>
    </xf>
    <xf numFmtId="3" fontId="20" fillId="5" borderId="229" xfId="0" applyNumberFormat="1" applyFont="1" applyFill="1" applyBorder="1" applyAlignment="1" applyProtection="1">
      <alignment horizontal="right" vertical="center" wrapText="1"/>
    </xf>
    <xf numFmtId="3" fontId="68" fillId="18" borderId="154" xfId="0" applyNumberFormat="1" applyFont="1" applyFill="1" applyBorder="1" applyAlignment="1" applyProtection="1">
      <alignment horizontal="right" vertical="center" wrapText="1"/>
    </xf>
    <xf numFmtId="3" fontId="68" fillId="18" borderId="14" xfId="0" applyNumberFormat="1" applyFont="1" applyFill="1" applyBorder="1" applyAlignment="1" applyProtection="1">
      <alignment horizontal="right" vertical="center" wrapText="1"/>
    </xf>
    <xf numFmtId="3" fontId="68" fillId="18" borderId="129" xfId="0" applyNumberFormat="1" applyFont="1" applyFill="1" applyBorder="1" applyAlignment="1" applyProtection="1">
      <alignment horizontal="right" vertical="center" wrapText="1"/>
    </xf>
    <xf numFmtId="3" fontId="68" fillId="29" borderId="129" xfId="0" applyNumberFormat="1" applyFont="1" applyFill="1" applyBorder="1" applyAlignment="1" applyProtection="1">
      <alignment horizontal="right" vertical="center" wrapText="1"/>
    </xf>
    <xf numFmtId="3" fontId="68" fillId="29" borderId="14" xfId="0" applyNumberFormat="1" applyFont="1" applyFill="1" applyBorder="1" applyAlignment="1" applyProtection="1">
      <alignment horizontal="right" vertical="center" wrapText="1"/>
    </xf>
    <xf numFmtId="3" fontId="32" fillId="5" borderId="157" xfId="0" applyNumberFormat="1" applyFont="1" applyFill="1" applyBorder="1" applyAlignment="1" applyProtection="1">
      <alignment vertical="center" wrapText="1"/>
    </xf>
    <xf numFmtId="3" fontId="32" fillId="5" borderId="49" xfId="0" applyNumberFormat="1" applyFont="1" applyFill="1" applyBorder="1" applyAlignment="1" applyProtection="1">
      <alignment vertical="center" wrapText="1"/>
    </xf>
    <xf numFmtId="0" fontId="7" fillId="30" borderId="5" xfId="0" applyFont="1" applyFill="1" applyBorder="1" applyAlignment="1" applyProtection="1">
      <alignment vertical="center"/>
    </xf>
    <xf numFmtId="3" fontId="6" fillId="30" borderId="140" xfId="0" applyNumberFormat="1" applyFont="1" applyFill="1" applyBorder="1" applyAlignment="1" applyProtection="1">
      <alignment vertical="center" wrapText="1"/>
    </xf>
    <xf numFmtId="3" fontId="6" fillId="30" borderId="16" xfId="0" applyNumberFormat="1" applyFont="1" applyFill="1" applyBorder="1" applyAlignment="1" applyProtection="1">
      <alignment vertical="center" wrapText="1"/>
    </xf>
    <xf numFmtId="0" fontId="7" fillId="30" borderId="6" xfId="0" applyFont="1" applyFill="1" applyBorder="1" applyAlignment="1" applyProtection="1">
      <alignment vertical="center"/>
    </xf>
    <xf numFmtId="0" fontId="16" fillId="30" borderId="12" xfId="0" applyFont="1" applyFill="1" applyBorder="1" applyAlignment="1" applyProtection="1">
      <alignment vertical="center"/>
    </xf>
    <xf numFmtId="0" fontId="1" fillId="24" borderId="85" xfId="0" applyFont="1" applyFill="1" applyBorder="1" applyAlignment="1" applyProtection="1">
      <alignment horizontal="center" vertical="center" wrapText="1"/>
      <protection locked="0"/>
    </xf>
    <xf numFmtId="0" fontId="122" fillId="28" borderId="0" xfId="0" applyFont="1" applyFill="1"/>
    <xf numFmtId="0" fontId="122" fillId="28" borderId="0" xfId="0" applyFont="1" applyFill="1" applyBorder="1"/>
    <xf numFmtId="0" fontId="21" fillId="5" borderId="203" xfId="0"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wrapText="1"/>
    </xf>
    <xf numFmtId="3" fontId="25" fillId="12" borderId="28" xfId="0" applyNumberFormat="1" applyFont="1" applyFill="1" applyBorder="1" applyAlignment="1" applyProtection="1">
      <alignment vertical="center" wrapText="1"/>
    </xf>
    <xf numFmtId="3" fontId="25" fillId="12" borderId="226" xfId="0" applyNumberFormat="1" applyFont="1" applyFill="1" applyBorder="1" applyAlignment="1" applyProtection="1">
      <alignment vertical="center" wrapText="1"/>
    </xf>
    <xf numFmtId="3" fontId="6" fillId="12" borderId="92" xfId="0" applyNumberFormat="1" applyFont="1" applyFill="1" applyBorder="1" applyAlignment="1" applyProtection="1">
      <alignment vertical="center" wrapText="1"/>
    </xf>
    <xf numFmtId="3" fontId="6" fillId="12" borderId="91" xfId="0" applyNumberFormat="1" applyFont="1" applyFill="1" applyBorder="1" applyAlignment="1" applyProtection="1">
      <alignment vertical="center" wrapText="1"/>
    </xf>
    <xf numFmtId="3" fontId="36" fillId="12" borderId="196" xfId="0" applyNumberFormat="1" applyFont="1" applyFill="1" applyBorder="1" applyAlignment="1" applyProtection="1">
      <alignment horizontal="right" vertical="center" wrapText="1"/>
    </xf>
    <xf numFmtId="3" fontId="62" fillId="12" borderId="196" xfId="0" applyNumberFormat="1" applyFont="1" applyFill="1" applyBorder="1" applyAlignment="1" applyProtection="1">
      <alignment horizontal="right" vertical="center" wrapText="1"/>
    </xf>
    <xf numFmtId="0" fontId="42" fillId="5" borderId="0" xfId="0" applyFont="1" applyFill="1" applyAlignment="1">
      <alignment horizontal="center" vertical="center"/>
    </xf>
    <xf numFmtId="167" fontId="84" fillId="5" borderId="221" xfId="0" applyNumberFormat="1" applyFont="1" applyFill="1" applyBorder="1" applyAlignment="1" applyProtection="1">
      <alignment horizontal="right" vertical="center" wrapText="1"/>
    </xf>
    <xf numFmtId="167" fontId="81" fillId="5" borderId="221" xfId="0" applyNumberFormat="1" applyFont="1" applyFill="1" applyBorder="1" applyAlignment="1" applyProtection="1">
      <alignment horizontal="right" vertical="center" wrapText="1"/>
    </xf>
    <xf numFmtId="0" fontId="0" fillId="5" borderId="221" xfId="0" applyFill="1" applyBorder="1"/>
    <xf numFmtId="167" fontId="83" fillId="5" borderId="221" xfId="0" applyNumberFormat="1" applyFont="1" applyFill="1" applyBorder="1" applyAlignment="1" applyProtection="1">
      <alignment horizontal="right" vertical="center" wrapText="1"/>
    </xf>
    <xf numFmtId="167" fontId="58" fillId="5" borderId="221" xfId="0" applyNumberFormat="1" applyFont="1" applyFill="1" applyBorder="1" applyAlignment="1" applyProtection="1">
      <alignment horizontal="right" vertical="center" wrapText="1"/>
    </xf>
    <xf numFmtId="167" fontId="84" fillId="24" borderId="0" xfId="0" applyNumberFormat="1" applyFont="1" applyFill="1" applyBorder="1" applyAlignment="1" applyProtection="1">
      <alignment horizontal="right" vertical="center" wrapText="1"/>
    </xf>
    <xf numFmtId="167" fontId="83" fillId="24" borderId="0" xfId="0" applyNumberFormat="1" applyFont="1" applyFill="1" applyBorder="1" applyAlignment="1" applyProtection="1">
      <alignment horizontal="right" vertical="center" wrapText="1"/>
    </xf>
    <xf numFmtId="167" fontId="81" fillId="24" borderId="0" xfId="0" applyNumberFormat="1" applyFont="1" applyFill="1" applyBorder="1" applyAlignment="1" applyProtection="1">
      <alignment horizontal="right" vertical="center" wrapText="1"/>
    </xf>
    <xf numFmtId="167" fontId="58" fillId="24" borderId="0" xfId="0" applyNumberFormat="1" applyFont="1" applyFill="1" applyBorder="1" applyAlignment="1" applyProtection="1">
      <alignment horizontal="right" vertical="center" wrapText="1"/>
    </xf>
    <xf numFmtId="0" fontId="0" fillId="24" borderId="0" xfId="0" applyFill="1" applyBorder="1"/>
    <xf numFmtId="49" fontId="17" fillId="8" borderId="85" xfId="0" applyNumberFormat="1" applyFont="1" applyFill="1" applyBorder="1" applyAlignment="1" applyProtection="1">
      <alignment horizontal="center" vertical="center"/>
    </xf>
    <xf numFmtId="49" fontId="17" fillId="8" borderId="37" xfId="0" applyNumberFormat="1" applyFont="1" applyFill="1" applyBorder="1" applyAlignment="1" applyProtection="1">
      <alignment horizontal="center" vertical="center"/>
    </xf>
    <xf numFmtId="49" fontId="17" fillId="32" borderId="37" xfId="0" applyNumberFormat="1" applyFont="1" applyFill="1" applyBorder="1" applyAlignment="1" applyProtection="1">
      <alignment horizontal="center" vertical="center"/>
    </xf>
    <xf numFmtId="3" fontId="17" fillId="8" borderId="85" xfId="0" applyNumberFormat="1" applyFont="1" applyFill="1" applyBorder="1" applyAlignment="1" applyProtection="1">
      <alignment horizontal="center" vertical="center" wrapText="1"/>
    </xf>
    <xf numFmtId="3" fontId="17" fillId="8" borderId="37" xfId="0" applyNumberFormat="1" applyFont="1" applyFill="1" applyBorder="1" applyAlignment="1" applyProtection="1">
      <alignment horizontal="center" vertical="center" wrapText="1"/>
    </xf>
    <xf numFmtId="0" fontId="17" fillId="24" borderId="13" xfId="0" applyNumberFormat="1" applyFont="1" applyFill="1" applyBorder="1" applyAlignment="1" applyProtection="1">
      <alignment horizontal="center" vertical="center" wrapText="1"/>
      <protection locked="0"/>
    </xf>
    <xf numFmtId="0" fontId="17" fillId="24" borderId="86" xfId="0" applyNumberFormat="1" applyFont="1" applyFill="1" applyBorder="1" applyAlignment="1" applyProtection="1">
      <alignment horizontal="center" vertical="center" wrapText="1"/>
      <protection locked="0"/>
    </xf>
    <xf numFmtId="49" fontId="17" fillId="9" borderId="37" xfId="0" applyNumberFormat="1" applyFont="1" applyFill="1" applyBorder="1" applyAlignment="1" applyProtection="1">
      <alignment horizontal="center" vertical="center"/>
    </xf>
    <xf numFmtId="49" fontId="17" fillId="9" borderId="13" xfId="0" applyNumberFormat="1" applyFont="1" applyFill="1" applyBorder="1" applyAlignment="1" applyProtection="1">
      <alignment horizontal="center" vertical="center"/>
    </xf>
    <xf numFmtId="49" fontId="17" fillId="9" borderId="86" xfId="0" applyNumberFormat="1" applyFont="1" applyFill="1" applyBorder="1" applyAlignment="1" applyProtection="1">
      <alignment horizontal="center" vertical="center"/>
    </xf>
    <xf numFmtId="0" fontId="17" fillId="32" borderId="85" xfId="0" applyNumberFormat="1" applyFont="1" applyFill="1" applyBorder="1" applyAlignment="1" applyProtection="1">
      <alignment horizontal="center" vertical="center" wrapText="1"/>
    </xf>
    <xf numFmtId="0" fontId="17" fillId="32" borderId="13" xfId="0" applyNumberFormat="1" applyFont="1" applyFill="1" applyBorder="1" applyAlignment="1" applyProtection="1">
      <alignment horizontal="center" vertical="center" wrapText="1"/>
    </xf>
    <xf numFmtId="0" fontId="17" fillId="32" borderId="86" xfId="0" applyNumberFormat="1" applyFont="1" applyFill="1" applyBorder="1" applyAlignment="1" applyProtection="1">
      <alignment horizontal="center" vertical="center" wrapText="1"/>
    </xf>
    <xf numFmtId="3" fontId="68" fillId="8" borderId="178" xfId="0" applyNumberFormat="1" applyFont="1" applyFill="1" applyBorder="1" applyAlignment="1" applyProtection="1">
      <alignment horizontal="right" vertical="center" wrapText="1"/>
    </xf>
    <xf numFmtId="3" fontId="68" fillId="18" borderId="90" xfId="0" applyNumberFormat="1" applyFont="1" applyFill="1" applyBorder="1" applyAlignment="1" applyProtection="1">
      <alignment horizontal="right" vertical="center" wrapText="1"/>
    </xf>
    <xf numFmtId="3" fontId="68" fillId="29" borderId="7" xfId="0" applyNumberFormat="1" applyFont="1" applyFill="1" applyBorder="1" applyAlignment="1" applyProtection="1">
      <alignment horizontal="right" vertical="center" wrapText="1"/>
    </xf>
    <xf numFmtId="3" fontId="33" fillId="30" borderId="5" xfId="0" applyNumberFormat="1" applyFont="1" applyFill="1" applyBorder="1" applyAlignment="1" applyProtection="1">
      <alignment vertical="center" wrapText="1"/>
    </xf>
    <xf numFmtId="164" fontId="25" fillId="30" borderId="232" xfId="0" applyNumberFormat="1" applyFont="1" applyFill="1" applyBorder="1" applyAlignment="1" applyProtection="1">
      <alignment vertical="center" wrapText="1"/>
    </xf>
    <xf numFmtId="3" fontId="68" fillId="8" borderId="93" xfId="0" applyNumberFormat="1" applyFont="1" applyFill="1" applyBorder="1" applyAlignment="1" applyProtection="1">
      <alignment horizontal="right" vertical="center" wrapText="1"/>
    </xf>
    <xf numFmtId="3" fontId="68" fillId="8" borderId="94" xfId="0" applyNumberFormat="1" applyFont="1" applyFill="1" applyBorder="1" applyAlignment="1" applyProtection="1">
      <alignment horizontal="right" vertical="center" wrapText="1"/>
    </xf>
    <xf numFmtId="0" fontId="88" fillId="0" borderId="0" xfId="0" applyFont="1" applyFill="1" applyAlignment="1" applyProtection="1">
      <alignment horizontal="center" vertical="center" wrapText="1"/>
    </xf>
    <xf numFmtId="3" fontId="17" fillId="0" borderId="85" xfId="0" applyNumberFormat="1" applyFont="1" applyFill="1" applyBorder="1" applyAlignment="1" applyProtection="1">
      <alignment horizontal="center" vertical="center" wrapText="1"/>
    </xf>
    <xf numFmtId="3" fontId="17" fillId="0" borderId="37" xfId="0" applyNumberFormat="1" applyFont="1" applyFill="1" applyBorder="1" applyAlignment="1" applyProtection="1">
      <alignment horizontal="center" vertical="center" wrapText="1"/>
    </xf>
    <xf numFmtId="0" fontId="55" fillId="2" borderId="57" xfId="0" applyFont="1" applyFill="1" applyBorder="1" applyAlignment="1" applyProtection="1">
      <alignment horizontal="center" vertical="center" wrapText="1"/>
    </xf>
    <xf numFmtId="49" fontId="17" fillId="24" borderId="18" xfId="0" applyNumberFormat="1" applyFont="1" applyFill="1" applyBorder="1" applyAlignment="1" applyProtection="1">
      <alignment horizontal="left" vertical="top"/>
      <protection locked="0"/>
    </xf>
    <xf numFmtId="49" fontId="17" fillId="24" borderId="45" xfId="0" applyNumberFormat="1" applyFont="1" applyFill="1" applyBorder="1" applyAlignment="1" applyProtection="1">
      <alignment horizontal="left" vertical="top"/>
      <protection locked="0"/>
    </xf>
    <xf numFmtId="49" fontId="17" fillId="24" borderId="3" xfId="0" applyNumberFormat="1" applyFont="1" applyFill="1" applyBorder="1" applyAlignment="1" applyProtection="1">
      <alignment horizontal="left" vertical="top"/>
      <protection locked="0"/>
    </xf>
    <xf numFmtId="3" fontId="6" fillId="17" borderId="11" xfId="0" applyNumberFormat="1" applyFont="1" applyFill="1" applyBorder="1" applyAlignment="1" applyProtection="1">
      <alignment vertical="center" wrapText="1"/>
    </xf>
    <xf numFmtId="3" fontId="6" fillId="17" borderId="28" xfId="0" applyNumberFormat="1" applyFont="1" applyFill="1" applyBorder="1" applyAlignment="1" applyProtection="1">
      <alignment vertical="center" wrapText="1"/>
    </xf>
    <xf numFmtId="3" fontId="6" fillId="12" borderId="12" xfId="0" applyNumberFormat="1" applyFont="1" applyFill="1" applyBorder="1" applyAlignment="1" applyProtection="1">
      <alignment vertical="center" wrapText="1"/>
    </xf>
    <xf numFmtId="3" fontId="1" fillId="0" borderId="0" xfId="0" applyNumberFormat="1" applyFont="1" applyAlignment="1" applyProtection="1">
      <alignment horizontal="center" vertical="center" wrapText="1"/>
    </xf>
    <xf numFmtId="3" fontId="25" fillId="0" borderId="0" xfId="0" quotePrefix="1" applyNumberFormat="1" applyFont="1" applyBorder="1" applyAlignment="1" applyProtection="1">
      <alignment wrapText="1"/>
    </xf>
    <xf numFmtId="3" fontId="6" fillId="12" borderId="138" xfId="0" applyNumberFormat="1" applyFont="1" applyFill="1" applyBorder="1" applyAlignment="1" applyProtection="1">
      <alignment vertical="center" wrapText="1"/>
    </xf>
    <xf numFmtId="3" fontId="6" fillId="12" borderId="9" xfId="0" applyNumberFormat="1" applyFont="1" applyFill="1" applyBorder="1" applyAlignment="1" applyProtection="1">
      <alignment vertical="center" wrapText="1"/>
    </xf>
    <xf numFmtId="169" fontId="53" fillId="24" borderId="52" xfId="0" applyNumberFormat="1"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0" fontId="88" fillId="0" borderId="0" xfId="0" applyFont="1" applyFill="1" applyAlignment="1" applyProtection="1">
      <alignment horizontal="left" vertical="center" wrapText="1" indent="1"/>
    </xf>
    <xf numFmtId="0" fontId="31" fillId="0" borderId="0" xfId="0" applyFont="1" applyFill="1" applyAlignment="1" applyProtection="1">
      <alignment horizontal="right" vertical="center" wrapText="1"/>
    </xf>
    <xf numFmtId="3" fontId="17" fillId="10" borderId="47" xfId="0" applyNumberFormat="1" applyFont="1" applyFill="1" applyBorder="1" applyAlignment="1" applyProtection="1">
      <alignment horizontal="right" vertical="center" wrapText="1"/>
    </xf>
    <xf numFmtId="3" fontId="17" fillId="10" borderId="133" xfId="0" applyNumberFormat="1" applyFont="1" applyFill="1" applyBorder="1" applyAlignment="1" applyProtection="1">
      <alignment horizontal="right" vertical="center" wrapText="1"/>
    </xf>
    <xf numFmtId="3" fontId="17" fillId="10" borderId="18" xfId="0" applyNumberFormat="1" applyFont="1" applyFill="1" applyBorder="1" applyAlignment="1" applyProtection="1">
      <alignment horizontal="right" vertical="center" wrapText="1"/>
    </xf>
    <xf numFmtId="0" fontId="9" fillId="0" borderId="0" xfId="0" applyFont="1" applyAlignment="1">
      <alignment vertical="center"/>
    </xf>
    <xf numFmtId="0" fontId="47" fillId="24" borderId="4" xfId="0" applyFont="1" applyFill="1" applyBorder="1" applyAlignment="1" applyProtection="1">
      <alignment horizontal="left" vertical="center" wrapText="1"/>
      <protection locked="0"/>
    </xf>
    <xf numFmtId="0" fontId="1" fillId="0" borderId="24"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0" fontId="1" fillId="0" borderId="18" xfId="0" applyFont="1" applyFill="1" applyBorder="1" applyAlignment="1" applyProtection="1">
      <alignment horizontal="left" vertical="center" wrapText="1"/>
    </xf>
    <xf numFmtId="0" fontId="58" fillId="24" borderId="230" xfId="0" applyFont="1" applyFill="1" applyBorder="1" applyAlignment="1" applyProtection="1">
      <alignment vertical="center" wrapText="1"/>
      <protection locked="0"/>
    </xf>
    <xf numFmtId="4" fontId="50" fillId="24" borderId="3" xfId="0" applyNumberFormat="1" applyFont="1" applyFill="1" applyBorder="1" applyAlignment="1" applyProtection="1">
      <alignment vertical="center"/>
    </xf>
    <xf numFmtId="4" fontId="9" fillId="18" borderId="3" xfId="0" applyNumberFormat="1" applyFont="1" applyFill="1" applyBorder="1" applyAlignment="1" applyProtection="1">
      <alignment vertical="center" wrapText="1"/>
    </xf>
    <xf numFmtId="0" fontId="77" fillId="34" borderId="4" xfId="0" applyFont="1" applyFill="1" applyBorder="1" applyAlignment="1">
      <alignment horizontal="center" vertical="center" wrapText="1"/>
    </xf>
    <xf numFmtId="0" fontId="26" fillId="0" borderId="7" xfId="0" applyFont="1" applyFill="1" applyBorder="1" applyAlignment="1">
      <alignment vertical="center" wrapText="1"/>
    </xf>
    <xf numFmtId="0" fontId="0" fillId="0" borderId="17" xfId="0" applyBorder="1" applyAlignment="1">
      <alignment vertical="center"/>
    </xf>
    <xf numFmtId="0" fontId="47" fillId="24" borderId="4" xfId="0" applyFont="1" applyFill="1" applyBorder="1" applyAlignment="1" applyProtection="1">
      <alignment horizontal="left" vertical="center" wrapText="1"/>
      <protection locked="0"/>
    </xf>
    <xf numFmtId="0" fontId="103" fillId="26" borderId="4" xfId="0" applyFont="1" applyFill="1" applyBorder="1" applyAlignment="1">
      <alignment horizontal="center" vertical="center" wrapText="1"/>
    </xf>
    <xf numFmtId="10" fontId="58" fillId="18" borderId="179" xfId="0" applyNumberFormat="1" applyFont="1" applyFill="1" applyBorder="1" applyAlignment="1" applyProtection="1">
      <alignment horizontal="center" vertical="center" wrapText="1"/>
    </xf>
    <xf numFmtId="10" fontId="1" fillId="12" borderId="39" xfId="0" applyNumberFormat="1" applyFont="1" applyFill="1" applyBorder="1" applyAlignment="1" applyProtection="1">
      <alignment horizontal="center" vertical="center" wrapText="1"/>
    </xf>
    <xf numFmtId="0" fontId="123" fillId="31" borderId="0" xfId="0" applyFont="1" applyFill="1" applyAlignment="1">
      <alignment horizontal="center" vertical="center"/>
    </xf>
    <xf numFmtId="0" fontId="7" fillId="4" borderId="220" xfId="0" applyFont="1" applyFill="1" applyBorder="1" applyAlignment="1" applyProtection="1">
      <alignment horizontal="left" vertical="center" wrapText="1"/>
    </xf>
    <xf numFmtId="0" fontId="7" fillId="4" borderId="0" xfId="0" applyFont="1" applyFill="1" applyBorder="1" applyAlignment="1" applyProtection="1">
      <alignment horizontal="left" vertical="center" wrapText="1"/>
    </xf>
    <xf numFmtId="0" fontId="86" fillId="0" borderId="218" xfId="0" applyFont="1" applyFill="1" applyBorder="1" applyAlignment="1" applyProtection="1">
      <alignment horizontal="center" vertical="center" wrapText="1"/>
    </xf>
    <xf numFmtId="0" fontId="86" fillId="0" borderId="219" xfId="0" applyFont="1" applyFill="1" applyBorder="1" applyAlignment="1" applyProtection="1">
      <alignment horizontal="center" vertical="center" wrapText="1"/>
    </xf>
    <xf numFmtId="0" fontId="58" fillId="0" borderId="0" xfId="0" applyFont="1" applyFill="1" applyBorder="1" applyAlignment="1" applyProtection="1">
      <alignment horizontal="center" vertical="center" wrapText="1"/>
    </xf>
    <xf numFmtId="0" fontId="84" fillId="5" borderId="47" xfId="0" applyFont="1" applyFill="1" applyBorder="1" applyAlignment="1" applyProtection="1">
      <alignment horizontal="right" vertical="center" wrapText="1"/>
    </xf>
    <xf numFmtId="0" fontId="84" fillId="5" borderId="197" xfId="0" applyFont="1" applyFill="1" applyBorder="1" applyAlignment="1" applyProtection="1">
      <alignment horizontal="right" vertical="center" wrapText="1"/>
    </xf>
    <xf numFmtId="0" fontId="84" fillId="5" borderId="195" xfId="0" applyFont="1" applyFill="1" applyBorder="1" applyAlignment="1" applyProtection="1">
      <alignment horizontal="right" vertical="center" wrapText="1"/>
    </xf>
    <xf numFmtId="0" fontId="77" fillId="23" borderId="0" xfId="0" applyFont="1" applyFill="1" applyBorder="1" applyAlignment="1" applyProtection="1">
      <alignment horizontal="center" vertical="center" wrapText="1"/>
    </xf>
    <xf numFmtId="0" fontId="78" fillId="23"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6" fillId="5" borderId="47" xfId="0" applyFont="1" applyFill="1" applyBorder="1" applyAlignment="1" applyProtection="1">
      <alignment horizontal="right" vertical="center" wrapText="1"/>
    </xf>
    <xf numFmtId="0" fontId="84" fillId="5" borderId="0" xfId="0" applyFont="1" applyFill="1" applyBorder="1" applyAlignment="1" applyProtection="1">
      <alignment horizontal="right" vertical="center" wrapText="1"/>
    </xf>
    <xf numFmtId="0" fontId="86" fillId="5" borderId="49" xfId="0" applyFont="1" applyFill="1" applyBorder="1" applyAlignment="1" applyProtection="1">
      <alignment horizontal="right" vertical="center" wrapText="1"/>
    </xf>
    <xf numFmtId="3" fontId="84" fillId="5" borderId="69" xfId="0" applyNumberFormat="1" applyFont="1" applyFill="1" applyBorder="1" applyAlignment="1" applyProtection="1">
      <alignment horizontal="center" vertical="center" wrapText="1"/>
    </xf>
    <xf numFmtId="3" fontId="84" fillId="5" borderId="216" xfId="0" applyNumberFormat="1" applyFont="1" applyFill="1" applyBorder="1" applyAlignment="1" applyProtection="1">
      <alignment horizontal="center" vertical="center" wrapText="1"/>
    </xf>
    <xf numFmtId="0" fontId="6" fillId="0" borderId="47" xfId="0" applyFont="1" applyFill="1" applyBorder="1" applyAlignment="1" applyProtection="1">
      <alignment horizontal="right" vertical="center" wrapText="1"/>
    </xf>
    <xf numFmtId="164" fontId="52" fillId="19" borderId="176" xfId="0" applyNumberFormat="1" applyFont="1" applyFill="1" applyBorder="1" applyAlignment="1" applyProtection="1">
      <alignment horizontal="right" vertical="center" wrapText="1"/>
    </xf>
    <xf numFmtId="164" fontId="52" fillId="19" borderId="177" xfId="0" applyNumberFormat="1" applyFont="1" applyFill="1" applyBorder="1" applyAlignment="1" applyProtection="1">
      <alignment horizontal="right" vertical="center" wrapText="1"/>
    </xf>
    <xf numFmtId="0" fontId="4" fillId="18" borderId="14" xfId="0" applyFont="1" applyFill="1" applyBorder="1" applyAlignment="1" applyProtection="1">
      <alignment horizontal="center" vertical="center" wrapText="1"/>
    </xf>
    <xf numFmtId="0" fontId="4" fillId="18" borderId="17" xfId="0" applyFont="1" applyFill="1" applyBorder="1" applyAlignment="1" applyProtection="1">
      <alignment horizontal="center" vertical="center" wrapText="1"/>
    </xf>
    <xf numFmtId="0" fontId="4" fillId="18" borderId="15" xfId="0" applyFont="1" applyFill="1" applyBorder="1" applyAlignment="1" applyProtection="1">
      <alignment horizontal="center" vertical="center" wrapText="1"/>
    </xf>
    <xf numFmtId="0" fontId="4" fillId="0" borderId="81"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7" fillId="17" borderId="4" xfId="0" applyFont="1" applyFill="1" applyBorder="1" applyAlignment="1" applyProtection="1">
      <alignment horizontal="left" vertical="center"/>
    </xf>
    <xf numFmtId="0" fontId="7" fillId="17" borderId="5" xfId="0" applyFont="1" applyFill="1" applyBorder="1" applyAlignment="1" applyProtection="1">
      <alignment horizontal="left" vertical="center"/>
    </xf>
    <xf numFmtId="0" fontId="6" fillId="3" borderId="23" xfId="0" applyFont="1" applyFill="1" applyBorder="1" applyAlignment="1" applyProtection="1">
      <alignment horizontal="left" vertical="center"/>
    </xf>
    <xf numFmtId="0" fontId="6" fillId="3" borderId="46" xfId="0" applyFont="1" applyFill="1" applyBorder="1" applyAlignment="1" applyProtection="1">
      <alignment horizontal="left" vertical="center"/>
    </xf>
    <xf numFmtId="164" fontId="52" fillId="0" borderId="26" xfId="0" applyNumberFormat="1" applyFont="1" applyFill="1" applyBorder="1" applyAlignment="1" applyProtection="1">
      <alignment horizontal="right" vertical="center" wrapText="1"/>
    </xf>
    <xf numFmtId="164" fontId="52" fillId="0" borderId="39" xfId="0" applyNumberFormat="1" applyFont="1" applyFill="1" applyBorder="1" applyAlignment="1" applyProtection="1">
      <alignment horizontal="right" vertical="center" wrapText="1"/>
    </xf>
    <xf numFmtId="164" fontId="52" fillId="19" borderId="19" xfId="0" applyNumberFormat="1" applyFont="1" applyFill="1" applyBorder="1" applyAlignment="1" applyProtection="1">
      <alignment horizontal="right" vertical="center" wrapText="1"/>
    </xf>
    <xf numFmtId="0" fontId="4" fillId="18" borderId="99" xfId="0" applyFont="1" applyFill="1" applyBorder="1" applyAlignment="1" applyProtection="1">
      <alignment horizontal="center" vertical="center" wrapText="1"/>
    </xf>
    <xf numFmtId="0" fontId="4" fillId="18" borderId="164" xfId="0" applyFont="1" applyFill="1" applyBorder="1" applyAlignment="1" applyProtection="1">
      <alignment horizontal="center" vertical="center" wrapText="1"/>
    </xf>
    <xf numFmtId="0" fontId="4" fillId="18" borderId="104" xfId="0" applyFont="1" applyFill="1" applyBorder="1" applyAlignment="1" applyProtection="1">
      <alignment horizontal="center" vertical="center" wrapText="1"/>
    </xf>
    <xf numFmtId="0" fontId="4" fillId="18" borderId="5" xfId="0" applyFont="1" applyFill="1" applyBorder="1" applyAlignment="1" applyProtection="1">
      <alignment horizontal="center" vertical="center" wrapText="1"/>
    </xf>
    <xf numFmtId="0" fontId="4" fillId="18" borderId="87" xfId="0" applyFont="1" applyFill="1" applyBorder="1" applyAlignment="1" applyProtection="1">
      <alignment horizontal="center" vertical="center" wrapText="1"/>
    </xf>
    <xf numFmtId="0" fontId="4" fillId="18" borderId="146" xfId="0" applyFont="1" applyFill="1" applyBorder="1" applyAlignment="1" applyProtection="1">
      <alignment horizontal="center" vertical="center" wrapText="1"/>
    </xf>
    <xf numFmtId="0" fontId="1" fillId="0" borderId="51" xfId="0" applyFont="1" applyFill="1" applyBorder="1" applyAlignment="1" applyProtection="1">
      <alignment horizontal="left" vertical="top" wrapText="1"/>
    </xf>
    <xf numFmtId="0" fontId="1" fillId="0" borderId="43" xfId="0" applyFont="1" applyFill="1" applyBorder="1" applyAlignment="1" applyProtection="1">
      <alignment horizontal="left" vertical="top" wrapText="1"/>
    </xf>
    <xf numFmtId="0" fontId="1" fillId="0" borderId="44" xfId="0" applyFont="1" applyFill="1" applyBorder="1" applyAlignment="1" applyProtection="1">
      <alignment horizontal="left" vertical="top" wrapText="1"/>
    </xf>
    <xf numFmtId="3" fontId="20" fillId="0" borderId="77" xfId="0" applyNumberFormat="1" applyFont="1" applyFill="1" applyBorder="1" applyAlignment="1" applyProtection="1">
      <alignment horizontal="right" vertical="center" wrapText="1"/>
    </xf>
    <xf numFmtId="3" fontId="20" fillId="0" borderId="78" xfId="0" applyNumberFormat="1" applyFont="1" applyFill="1" applyBorder="1" applyAlignment="1" applyProtection="1">
      <alignment horizontal="right" vertical="center" wrapText="1"/>
    </xf>
    <xf numFmtId="3" fontId="20" fillId="18" borderId="77" xfId="0" applyNumberFormat="1" applyFont="1" applyFill="1" applyBorder="1" applyAlignment="1" applyProtection="1">
      <alignment horizontal="right" vertical="center" wrapText="1"/>
      <protection locked="0"/>
    </xf>
    <xf numFmtId="3" fontId="20" fillId="18" borderId="78" xfId="0" applyNumberFormat="1" applyFont="1" applyFill="1" applyBorder="1" applyAlignment="1" applyProtection="1">
      <alignment horizontal="right" vertical="center" wrapText="1"/>
      <protection locked="0"/>
    </xf>
    <xf numFmtId="0" fontId="91" fillId="23" borderId="3" xfId="0" applyFont="1" applyFill="1" applyBorder="1" applyAlignment="1" applyProtection="1">
      <alignment horizontal="center" vertical="center" wrapText="1"/>
    </xf>
    <xf numFmtId="0" fontId="91" fillId="23" borderId="4" xfId="0" applyFont="1" applyFill="1" applyBorder="1" applyAlignment="1" applyProtection="1">
      <alignment horizontal="center" vertical="center" wrapText="1"/>
    </xf>
    <xf numFmtId="0" fontId="12" fillId="15" borderId="41" xfId="0" applyFont="1" applyFill="1" applyBorder="1" applyAlignment="1" applyProtection="1">
      <alignment horizontal="center" vertical="center" wrapText="1"/>
    </xf>
    <xf numFmtId="0" fontId="12" fillId="15" borderId="10" xfId="0" applyFont="1" applyFill="1" applyBorder="1" applyAlignment="1" applyProtection="1">
      <alignment horizontal="center" vertical="center" wrapText="1"/>
    </xf>
    <xf numFmtId="0" fontId="12" fillId="15" borderId="37" xfId="0" applyFont="1" applyFill="1" applyBorder="1" applyAlignment="1" applyProtection="1">
      <alignment horizontal="center" vertical="center" wrapText="1"/>
    </xf>
    <xf numFmtId="164" fontId="52" fillId="0" borderId="176" xfId="0" applyNumberFormat="1" applyFont="1" applyFill="1" applyBorder="1" applyAlignment="1" applyProtection="1">
      <alignment horizontal="right" vertical="center" wrapText="1"/>
    </xf>
    <xf numFmtId="164" fontId="52" fillId="0" borderId="150" xfId="0" applyNumberFormat="1" applyFont="1" applyFill="1" applyBorder="1" applyAlignment="1" applyProtection="1">
      <alignment horizontal="right" vertical="center" wrapText="1"/>
    </xf>
    <xf numFmtId="164" fontId="52" fillId="0" borderId="177" xfId="0" applyNumberFormat="1" applyFont="1" applyFill="1" applyBorder="1" applyAlignment="1" applyProtection="1">
      <alignment horizontal="right" vertical="center" wrapText="1"/>
    </xf>
    <xf numFmtId="0" fontId="21" fillId="5" borderId="202" xfId="0" applyFont="1" applyFill="1" applyBorder="1" applyAlignment="1" applyProtection="1">
      <alignment horizontal="center" vertical="center" wrapText="1"/>
    </xf>
    <xf numFmtId="0" fontId="21" fillId="5" borderId="231" xfId="0" applyFont="1" applyFill="1" applyBorder="1" applyAlignment="1" applyProtection="1">
      <alignment horizontal="center" vertical="center" wrapText="1"/>
    </xf>
    <xf numFmtId="0" fontId="91" fillId="23" borderId="6" xfId="0" applyFont="1" applyFill="1" applyBorder="1" applyAlignment="1" applyProtection="1">
      <alignment horizontal="center" vertical="center" wrapText="1"/>
    </xf>
    <xf numFmtId="164" fontId="52" fillId="0" borderId="151" xfId="0" applyNumberFormat="1" applyFont="1" applyFill="1" applyBorder="1" applyAlignment="1" applyProtection="1">
      <alignment horizontal="right" vertical="center" wrapText="1"/>
    </xf>
    <xf numFmtId="0" fontId="4" fillId="0" borderId="11" xfId="0" applyFont="1" applyFill="1" applyBorder="1" applyAlignment="1" applyProtection="1">
      <alignment horizontal="left" vertical="top" wrapText="1"/>
    </xf>
    <xf numFmtId="0" fontId="4" fillId="0" borderId="16" xfId="0" applyFont="1" applyFill="1" applyBorder="1" applyAlignment="1" applyProtection="1">
      <alignment horizontal="left" vertical="top" wrapText="1"/>
    </xf>
    <xf numFmtId="0" fontId="4" fillId="0" borderId="24" xfId="0" applyFont="1" applyFill="1" applyBorder="1" applyAlignment="1" applyProtection="1">
      <alignment horizontal="left" vertical="top" wrapText="1"/>
    </xf>
    <xf numFmtId="0" fontId="4" fillId="0" borderId="45" xfId="0" applyFont="1" applyBorder="1" applyAlignment="1" applyProtection="1">
      <alignment horizontal="left" vertical="top" wrapText="1"/>
    </xf>
    <xf numFmtId="0" fontId="4" fillId="0" borderId="16" xfId="0" applyFont="1" applyBorder="1" applyAlignment="1" applyProtection="1">
      <alignment horizontal="left" vertical="top" wrapText="1"/>
    </xf>
    <xf numFmtId="0" fontId="4" fillId="0" borderId="24" xfId="0" applyFont="1" applyBorder="1" applyAlignment="1" applyProtection="1">
      <alignment horizontal="left" vertical="top" wrapText="1"/>
    </xf>
    <xf numFmtId="0" fontId="12" fillId="0" borderId="53" xfId="0" applyFont="1" applyBorder="1" applyAlignment="1" applyProtection="1">
      <alignment horizontal="left" vertical="top" wrapText="1"/>
    </xf>
    <xf numFmtId="0" fontId="12" fillId="0" borderId="19" xfId="0" applyFont="1" applyBorder="1" applyAlignment="1" applyProtection="1">
      <alignment horizontal="left" vertical="top" wrapText="1"/>
    </xf>
    <xf numFmtId="14" fontId="57" fillId="18" borderId="0" xfId="0" applyNumberFormat="1" applyFont="1" applyFill="1" applyBorder="1" applyAlignment="1" applyProtection="1">
      <alignment horizontal="center" vertical="center" wrapText="1"/>
    </xf>
    <xf numFmtId="0" fontId="88" fillId="0" borderId="0" xfId="0" applyFont="1" applyFill="1" applyAlignment="1" applyProtection="1">
      <alignment horizontal="center" vertical="center" wrapText="1"/>
    </xf>
    <xf numFmtId="165" fontId="22" fillId="24" borderId="1" xfId="0" applyNumberFormat="1" applyFont="1" applyFill="1" applyBorder="1" applyAlignment="1" applyProtection="1">
      <alignment horizontal="center" vertical="center" wrapText="1"/>
      <protection locked="0"/>
    </xf>
    <xf numFmtId="0" fontId="22" fillId="24" borderId="1" xfId="0" applyFont="1" applyFill="1" applyBorder="1" applyAlignment="1" applyProtection="1">
      <alignment horizontal="center" vertical="center" wrapText="1"/>
      <protection locked="0"/>
    </xf>
    <xf numFmtId="164" fontId="52" fillId="19" borderId="150" xfId="0" applyNumberFormat="1" applyFont="1" applyFill="1" applyBorder="1" applyAlignment="1" applyProtection="1">
      <alignment horizontal="right" vertical="center" wrapText="1"/>
    </xf>
    <xf numFmtId="0" fontId="6" fillId="5" borderId="12" xfId="0" applyFont="1" applyFill="1" applyBorder="1" applyAlignment="1" applyProtection="1">
      <alignment horizontal="right" vertical="center" wrapText="1"/>
    </xf>
    <xf numFmtId="0" fontId="6" fillId="5" borderId="48" xfId="0" applyFont="1" applyFill="1" applyBorder="1" applyAlignment="1" applyProtection="1">
      <alignment horizontal="right" vertical="center" wrapText="1"/>
    </xf>
    <xf numFmtId="0" fontId="1" fillId="0" borderId="9"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60" xfId="0" applyFont="1" applyFill="1" applyBorder="1" applyAlignment="1" applyProtection="1">
      <alignment horizontal="center" vertical="center" wrapText="1"/>
    </xf>
    <xf numFmtId="0" fontId="1" fillId="0" borderId="56" xfId="0" applyFont="1" applyFill="1" applyBorder="1" applyAlignment="1" applyProtection="1">
      <alignment horizontal="center" vertical="center" wrapText="1"/>
    </xf>
    <xf numFmtId="0" fontId="1" fillId="0" borderId="56"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60" xfId="0" applyFont="1" applyBorder="1" applyAlignment="1" applyProtection="1">
      <alignment horizontal="center" vertical="center" wrapText="1"/>
    </xf>
    <xf numFmtId="0" fontId="7" fillId="17" borderId="6" xfId="0" applyFont="1" applyFill="1" applyBorder="1" applyAlignment="1" applyProtection="1">
      <alignment horizontal="left" vertical="center"/>
    </xf>
    <xf numFmtId="0" fontId="6" fillId="30" borderId="4" xfId="0" applyFont="1" applyFill="1" applyBorder="1" applyAlignment="1" applyProtection="1">
      <alignment horizontal="right" vertical="center" wrapText="1"/>
    </xf>
    <xf numFmtId="0" fontId="6" fillId="30" borderId="5" xfId="0" applyFont="1" applyFill="1" applyBorder="1" applyAlignment="1" applyProtection="1">
      <alignment horizontal="right" vertical="center" wrapText="1"/>
    </xf>
    <xf numFmtId="0" fontId="6" fillId="30" borderId="124" xfId="0" applyFont="1" applyFill="1" applyBorder="1" applyAlignment="1" applyProtection="1">
      <alignment horizontal="right" vertical="center" wrapText="1"/>
    </xf>
    <xf numFmtId="0" fontId="12" fillId="15" borderId="56" xfId="0" applyFont="1" applyFill="1" applyBorder="1" applyAlignment="1" applyProtection="1">
      <alignment horizontal="center" vertical="center" wrapText="1"/>
    </xf>
    <xf numFmtId="0" fontId="12" fillId="15" borderId="60" xfId="0" applyFont="1" applyFill="1" applyBorder="1" applyAlignment="1" applyProtection="1">
      <alignment horizontal="center" vertical="center" wrapText="1"/>
    </xf>
    <xf numFmtId="0" fontId="4" fillId="0" borderId="42" xfId="0" applyFont="1" applyFill="1" applyBorder="1" applyAlignment="1" applyProtection="1">
      <alignment horizontal="left" vertical="top" wrapText="1"/>
    </xf>
    <xf numFmtId="0" fontId="4" fillId="0" borderId="43" xfId="0" applyFont="1" applyFill="1" applyBorder="1" applyAlignment="1" applyProtection="1">
      <alignment horizontal="left" vertical="top" wrapText="1"/>
    </xf>
    <xf numFmtId="0" fontId="4" fillId="0" borderId="61" xfId="0" applyFont="1" applyFill="1" applyBorder="1" applyAlignment="1" applyProtection="1">
      <alignment horizontal="left" vertical="top" wrapText="1"/>
    </xf>
    <xf numFmtId="0" fontId="6" fillId="3" borderId="58" xfId="0" applyFont="1" applyFill="1" applyBorder="1" applyAlignment="1" applyProtection="1">
      <alignment horizontal="left" vertical="center"/>
    </xf>
    <xf numFmtId="0" fontId="6" fillId="3" borderId="67" xfId="0" applyFont="1" applyFill="1" applyBorder="1" applyAlignment="1" applyProtection="1">
      <alignment horizontal="left" vertical="center"/>
    </xf>
    <xf numFmtId="0" fontId="4" fillId="18" borderId="81" xfId="0" applyFont="1" applyFill="1" applyBorder="1" applyAlignment="1" applyProtection="1">
      <alignment horizontal="center" vertical="center" wrapText="1"/>
    </xf>
    <xf numFmtId="0" fontId="4" fillId="18" borderId="33" xfId="0" applyFont="1" applyFill="1" applyBorder="1" applyAlignment="1" applyProtection="1">
      <alignment horizontal="center" vertical="center" wrapText="1"/>
    </xf>
    <xf numFmtId="0" fontId="4" fillId="18" borderId="34" xfId="0" applyFont="1" applyFill="1" applyBorder="1" applyAlignment="1" applyProtection="1">
      <alignment horizontal="center" vertical="center" wrapText="1"/>
    </xf>
    <xf numFmtId="0" fontId="18" fillId="15" borderId="3" xfId="0" applyFont="1" applyFill="1" applyBorder="1" applyAlignment="1" applyProtection="1">
      <alignment horizontal="center" vertical="center" wrapText="1"/>
    </xf>
    <xf numFmtId="0" fontId="6" fillId="5" borderId="20" xfId="0" applyFont="1" applyFill="1" applyBorder="1" applyAlignment="1" applyProtection="1">
      <alignment horizontal="right" vertical="center" wrapText="1"/>
    </xf>
    <xf numFmtId="0" fontId="6" fillId="5" borderId="21" xfId="0" applyFont="1" applyFill="1" applyBorder="1" applyAlignment="1" applyProtection="1">
      <alignment horizontal="right" vertical="center" wrapText="1"/>
    </xf>
    <xf numFmtId="0" fontId="1" fillId="0" borderId="45"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95" fillId="23" borderId="9" xfId="0" applyFont="1" applyFill="1" applyBorder="1" applyAlignment="1" applyProtection="1">
      <alignment horizontal="center" vertical="center" wrapText="1"/>
    </xf>
    <xf numFmtId="0" fontId="95" fillId="23" borderId="8" xfId="0" applyFont="1" applyFill="1" applyBorder="1" applyAlignment="1" applyProtection="1">
      <alignment horizontal="center" vertical="center" wrapText="1"/>
    </xf>
    <xf numFmtId="0" fontId="1" fillId="0" borderId="41" xfId="0" applyFont="1" applyFill="1" applyBorder="1" applyAlignment="1" applyProtection="1">
      <alignment horizontal="center" vertical="center" wrapText="1"/>
    </xf>
    <xf numFmtId="14" fontId="82" fillId="0" borderId="0" xfId="0" applyNumberFormat="1" applyFont="1" applyAlignment="1" applyProtection="1">
      <alignment horizontal="center" vertical="center"/>
    </xf>
    <xf numFmtId="0" fontId="91" fillId="23" borderId="14" xfId="0" applyFont="1" applyFill="1" applyBorder="1" applyAlignment="1" applyProtection="1">
      <alignment horizontal="center" vertical="center" wrapText="1"/>
    </xf>
    <xf numFmtId="0" fontId="91" fillId="23" borderId="17" xfId="0" applyFont="1" applyFill="1" applyBorder="1" applyAlignment="1" applyProtection="1">
      <alignment horizontal="center" vertical="center" wrapText="1"/>
    </xf>
    <xf numFmtId="0" fontId="91" fillId="23" borderId="15" xfId="0" applyFont="1" applyFill="1" applyBorder="1" applyAlignment="1" applyProtection="1">
      <alignment horizontal="center" vertical="center" wrapText="1"/>
    </xf>
    <xf numFmtId="0" fontId="78" fillId="23" borderId="11" xfId="0" applyFont="1" applyFill="1" applyBorder="1" applyAlignment="1" applyProtection="1">
      <alignment horizontal="center" vertical="center" wrapText="1"/>
    </xf>
    <xf numFmtId="0" fontId="78" fillId="23" borderId="7" xfId="0" applyFont="1" applyFill="1" applyBorder="1" applyAlignment="1" applyProtection="1">
      <alignment horizontal="center" vertical="center" wrapText="1"/>
    </xf>
    <xf numFmtId="0" fontId="78" fillId="23" borderId="4" xfId="0" applyFont="1" applyFill="1" applyBorder="1" applyAlignment="1" applyProtection="1">
      <alignment horizontal="center" vertical="center" wrapText="1"/>
    </xf>
    <xf numFmtId="0" fontId="78" fillId="23" borderId="5" xfId="0" applyFont="1" applyFill="1" applyBorder="1" applyAlignment="1" applyProtection="1">
      <alignment horizontal="center" vertical="center" wrapText="1"/>
    </xf>
    <xf numFmtId="0" fontId="78" fillId="23" borderId="6" xfId="0" applyFont="1" applyFill="1" applyBorder="1" applyAlignment="1" applyProtection="1">
      <alignment horizontal="center" vertical="center" wrapText="1"/>
    </xf>
    <xf numFmtId="0" fontId="91" fillId="23" borderId="131" xfId="0" applyFont="1" applyFill="1" applyBorder="1" applyAlignment="1" applyProtection="1">
      <alignment horizontal="center" vertical="center" wrapText="1"/>
    </xf>
    <xf numFmtId="0" fontId="12" fillId="15" borderId="9" xfId="0" applyFont="1" applyFill="1" applyBorder="1" applyAlignment="1" applyProtection="1">
      <alignment horizontal="center" vertical="center" wrapText="1"/>
    </xf>
    <xf numFmtId="0" fontId="1" fillId="0" borderId="37" xfId="0" applyFont="1" applyFill="1" applyBorder="1" applyAlignment="1" applyProtection="1">
      <alignment horizontal="center" vertical="center" wrapText="1"/>
    </xf>
    <xf numFmtId="0" fontId="91" fillId="23" borderId="91" xfId="0" applyFont="1" applyFill="1" applyBorder="1" applyAlignment="1" applyProtection="1">
      <alignment horizontal="center" vertical="center" wrapText="1"/>
    </xf>
    <xf numFmtId="0" fontId="91" fillId="23" borderId="5"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xf>
    <xf numFmtId="0" fontId="12" fillId="15" borderId="41" xfId="0" applyFont="1" applyFill="1" applyBorder="1" applyAlignment="1" applyProtection="1">
      <alignment horizontal="center" vertical="top" wrapText="1"/>
    </xf>
    <xf numFmtId="0" fontId="12" fillId="15" borderId="37" xfId="0" applyFont="1" applyFill="1" applyBorder="1" applyAlignment="1" applyProtection="1">
      <alignment horizontal="center" vertical="top" wrapText="1"/>
    </xf>
    <xf numFmtId="0" fontId="3" fillId="0" borderId="0" xfId="0" applyFont="1" applyFill="1" applyBorder="1" applyAlignment="1" applyProtection="1">
      <alignment horizontal="center" vertical="center"/>
    </xf>
    <xf numFmtId="0" fontId="7" fillId="17" borderId="20" xfId="0" applyFont="1" applyFill="1" applyBorder="1" applyAlignment="1" applyProtection="1">
      <alignment horizontal="left" vertical="center" wrapText="1"/>
    </xf>
    <xf numFmtId="0" fontId="7" fillId="17" borderId="22" xfId="0" applyFont="1" applyFill="1" applyBorder="1" applyAlignment="1" applyProtection="1">
      <alignment horizontal="left" vertical="center" wrapText="1"/>
    </xf>
    <xf numFmtId="0" fontId="7" fillId="17" borderId="4" xfId="0" applyFont="1" applyFill="1" applyBorder="1" applyAlignment="1" applyProtection="1">
      <alignment horizontal="left" vertical="top" wrapText="1"/>
    </xf>
    <xf numFmtId="0" fontId="7" fillId="17" borderId="5" xfId="0" applyFont="1" applyFill="1" applyBorder="1" applyAlignment="1" applyProtection="1">
      <alignment horizontal="left" vertical="top" wrapText="1"/>
    </xf>
    <xf numFmtId="0" fontId="1" fillId="0" borderId="45" xfId="0" applyFont="1" applyFill="1" applyBorder="1" applyAlignment="1" applyProtection="1">
      <alignment horizontal="left" vertical="top" wrapText="1"/>
    </xf>
    <xf numFmtId="0" fontId="1" fillId="0" borderId="16" xfId="0" applyFont="1" applyFill="1" applyBorder="1" applyAlignment="1" applyProtection="1">
      <alignment horizontal="left" vertical="top" wrapText="1"/>
    </xf>
    <xf numFmtId="0" fontId="1" fillId="0" borderId="24" xfId="0" applyFont="1" applyFill="1" applyBorder="1" applyAlignment="1" applyProtection="1">
      <alignment horizontal="left" vertical="top" wrapText="1"/>
    </xf>
    <xf numFmtId="0" fontId="1" fillId="0" borderId="41" xfId="0" applyFont="1" applyBorder="1" applyAlignment="1" applyProtection="1">
      <alignment horizontal="center" vertical="center" wrapText="1"/>
    </xf>
    <xf numFmtId="0" fontId="1" fillId="0" borderId="37" xfId="0" applyFont="1" applyBorder="1" applyAlignment="1" applyProtection="1">
      <alignment horizontal="center" vertical="center" wrapText="1"/>
    </xf>
    <xf numFmtId="0" fontId="1" fillId="0" borderId="54" xfId="0" applyFont="1" applyFill="1" applyBorder="1" applyAlignment="1" applyProtection="1">
      <alignment horizontal="left" vertical="top" wrapText="1"/>
    </xf>
    <xf numFmtId="0" fontId="1" fillId="0" borderId="40" xfId="0" applyFont="1" applyFill="1" applyBorder="1" applyAlignment="1" applyProtection="1">
      <alignment horizontal="left" vertical="top" wrapText="1"/>
    </xf>
    <xf numFmtId="0" fontId="5" fillId="30" borderId="12" xfId="0" applyFont="1" applyFill="1" applyBorder="1" applyAlignment="1" applyProtection="1">
      <alignment horizontal="right" vertical="center" wrapText="1"/>
    </xf>
    <xf numFmtId="0" fontId="5" fillId="30" borderId="48" xfId="0" applyFont="1" applyFill="1" applyBorder="1" applyAlignment="1" applyProtection="1">
      <alignment horizontal="right" vertical="center" wrapText="1"/>
    </xf>
    <xf numFmtId="0" fontId="5" fillId="30" borderId="123" xfId="0" applyFont="1" applyFill="1" applyBorder="1" applyAlignment="1" applyProtection="1">
      <alignment horizontal="right" vertical="center" wrapText="1"/>
    </xf>
    <xf numFmtId="0" fontId="66" fillId="5" borderId="5" xfId="0" applyFont="1" applyFill="1" applyBorder="1" applyAlignment="1" applyProtection="1">
      <alignment horizontal="right" vertical="center"/>
    </xf>
    <xf numFmtId="0" fontId="12" fillId="2" borderId="53" xfId="0" applyFont="1" applyFill="1" applyBorder="1" applyAlignment="1" applyProtection="1">
      <alignment horizontal="left" vertical="top" wrapText="1"/>
    </xf>
    <xf numFmtId="0" fontId="12" fillId="2" borderId="19" xfId="0" applyFont="1" applyFill="1" applyBorder="1" applyAlignment="1" applyProtection="1">
      <alignment horizontal="left" vertical="top" wrapText="1"/>
    </xf>
    <xf numFmtId="0" fontId="4" fillId="0" borderId="216" xfId="0" applyFont="1" applyBorder="1" applyAlignment="1" applyProtection="1">
      <alignment horizontal="left" vertical="top" wrapText="1"/>
    </xf>
    <xf numFmtId="0" fontId="4" fillId="0" borderId="12" xfId="0" applyFont="1" applyBorder="1" applyAlignment="1" applyProtection="1">
      <alignment horizontal="left" vertical="top" wrapText="1"/>
    </xf>
    <xf numFmtId="0" fontId="4" fillId="0" borderId="234" xfId="0" applyFont="1" applyBorder="1" applyAlignment="1" applyProtection="1">
      <alignment horizontal="left" vertical="top" wrapText="1"/>
    </xf>
    <xf numFmtId="0" fontId="1" fillId="0" borderId="9" xfId="0" applyFont="1" applyBorder="1" applyAlignment="1" applyProtection="1">
      <alignment horizontal="center" vertical="center" wrapText="1"/>
    </xf>
    <xf numFmtId="0" fontId="1" fillId="0" borderId="42" xfId="0" applyFont="1" applyBorder="1" applyAlignment="1" applyProtection="1">
      <alignment horizontal="left" vertical="top" wrapText="1"/>
    </xf>
    <xf numFmtId="0" fontId="1" fillId="0" borderId="43" xfId="0" applyFont="1" applyBorder="1" applyAlignment="1" applyProtection="1">
      <alignment horizontal="left" vertical="top" wrapText="1"/>
    </xf>
    <xf numFmtId="0" fontId="1" fillId="0" borderId="44" xfId="0" applyFont="1" applyBorder="1" applyAlignment="1" applyProtection="1">
      <alignment horizontal="left" vertical="top" wrapText="1"/>
    </xf>
    <xf numFmtId="0" fontId="1" fillId="0" borderId="110" xfId="0" applyFont="1" applyFill="1" applyBorder="1" applyAlignment="1" applyProtection="1">
      <alignment horizontal="left" vertical="top" wrapText="1"/>
    </xf>
    <xf numFmtId="0" fontId="1" fillId="0" borderId="61" xfId="0" applyFont="1" applyFill="1" applyBorder="1" applyAlignment="1" applyProtection="1">
      <alignment horizontal="left" vertical="top" wrapText="1"/>
    </xf>
    <xf numFmtId="0" fontId="1" fillId="0" borderId="110" xfId="0" applyFont="1" applyBorder="1" applyAlignment="1" applyProtection="1">
      <alignment horizontal="left" vertical="top" wrapText="1"/>
    </xf>
    <xf numFmtId="0" fontId="1" fillId="0" borderId="61" xfId="0" applyFont="1" applyBorder="1" applyAlignment="1" applyProtection="1">
      <alignment horizontal="left" vertical="top" wrapText="1"/>
    </xf>
    <xf numFmtId="0" fontId="12" fillId="0" borderId="233" xfId="0" applyFont="1" applyBorder="1" applyAlignment="1" applyProtection="1">
      <alignment horizontal="left" vertical="top" wrapText="1"/>
    </xf>
    <xf numFmtId="0" fontId="12" fillId="0" borderId="68" xfId="0" applyFont="1" applyBorder="1" applyAlignment="1" applyProtection="1">
      <alignment horizontal="left" vertical="top" wrapText="1"/>
    </xf>
    <xf numFmtId="0" fontId="21" fillId="0" borderId="111" xfId="0" applyFont="1" applyBorder="1" applyAlignment="1" applyProtection="1">
      <alignment horizontal="center" vertical="center" wrapText="1"/>
    </xf>
    <xf numFmtId="0" fontId="21" fillId="0" borderId="214" xfId="0" applyFont="1" applyBorder="1" applyAlignment="1" applyProtection="1">
      <alignment horizontal="center" vertical="center" wrapText="1"/>
    </xf>
    <xf numFmtId="0" fontId="88" fillId="0" borderId="0" xfId="0" applyFont="1" applyFill="1" applyAlignment="1" applyProtection="1">
      <alignment horizontal="right" vertical="center" wrapText="1"/>
    </xf>
    <xf numFmtId="0" fontId="89" fillId="5" borderId="0" xfId="0" applyFont="1" applyFill="1" applyBorder="1" applyAlignment="1" applyProtection="1">
      <alignment horizontal="right" vertical="center" wrapText="1"/>
    </xf>
    <xf numFmtId="0" fontId="22" fillId="15" borderId="1" xfId="0" applyFont="1" applyFill="1" applyBorder="1" applyAlignment="1" applyProtection="1">
      <alignment horizontal="center" vertical="center" wrapText="1"/>
    </xf>
    <xf numFmtId="3" fontId="75" fillId="5" borderId="147" xfId="0" applyNumberFormat="1" applyFont="1" applyFill="1" applyBorder="1" applyAlignment="1" applyProtection="1">
      <alignment horizontal="center" vertical="center" wrapText="1"/>
    </xf>
    <xf numFmtId="3" fontId="75" fillId="5" borderId="191" xfId="0" applyNumberFormat="1" applyFont="1" applyFill="1" applyBorder="1" applyAlignment="1" applyProtection="1">
      <alignment horizontal="center" vertical="center" wrapText="1"/>
    </xf>
    <xf numFmtId="0" fontId="7" fillId="17" borderId="11" xfId="0" applyFont="1" applyFill="1" applyBorder="1" applyAlignment="1" applyProtection="1">
      <alignment horizontal="left" vertical="center"/>
    </xf>
    <xf numFmtId="0" fontId="7" fillId="17" borderId="7" xfId="0" applyFont="1" applyFill="1" applyBorder="1" applyAlignment="1" applyProtection="1">
      <alignment horizontal="left" vertical="center"/>
    </xf>
    <xf numFmtId="0" fontId="6" fillId="5" borderId="49" xfId="0" applyFont="1" applyFill="1" applyBorder="1" applyAlignment="1" applyProtection="1">
      <alignment horizontal="right" vertical="center" wrapText="1"/>
    </xf>
    <xf numFmtId="0" fontId="6" fillId="5" borderId="26" xfId="0" applyFont="1" applyFill="1" applyBorder="1" applyAlignment="1" applyProtection="1">
      <alignment horizontal="right" vertical="center" wrapText="1"/>
    </xf>
    <xf numFmtId="0" fontId="6" fillId="18" borderId="0" xfId="0" applyFont="1" applyFill="1" applyAlignment="1" applyProtection="1">
      <alignment horizontal="right" vertical="center" wrapText="1"/>
    </xf>
    <xf numFmtId="0" fontId="6" fillId="3" borderId="68" xfId="0" applyFont="1" applyFill="1" applyBorder="1" applyAlignment="1" applyProtection="1">
      <alignment horizontal="left" vertical="center"/>
    </xf>
    <xf numFmtId="0" fontId="91" fillId="23" borderId="9" xfId="0" applyFont="1" applyFill="1" applyBorder="1" applyAlignment="1" applyProtection="1">
      <alignment horizontal="center" vertical="center" wrapText="1"/>
    </xf>
    <xf numFmtId="0" fontId="91" fillId="23" borderId="8" xfId="0" applyFont="1" applyFill="1" applyBorder="1" applyAlignment="1" applyProtection="1">
      <alignment horizontal="center" vertical="center" wrapText="1"/>
    </xf>
    <xf numFmtId="0" fontId="18" fillId="15" borderId="9" xfId="0" applyFont="1" applyFill="1" applyBorder="1" applyAlignment="1" applyProtection="1">
      <alignment horizontal="center" vertical="center" wrapText="1"/>
    </xf>
    <xf numFmtId="0" fontId="18" fillId="15" borderId="8" xfId="0" applyFont="1" applyFill="1" applyBorder="1" applyAlignment="1" applyProtection="1">
      <alignment horizontal="center" vertical="center" wrapText="1"/>
    </xf>
    <xf numFmtId="166" fontId="22" fillId="15" borderId="1" xfId="0" applyNumberFormat="1" applyFont="1" applyFill="1" applyBorder="1" applyAlignment="1" applyProtection="1">
      <alignment horizontal="center" vertical="center" wrapText="1"/>
    </xf>
    <xf numFmtId="0" fontId="4" fillId="18" borderId="3"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12" fillId="13" borderId="3" xfId="0" applyFont="1" applyFill="1" applyBorder="1" applyAlignment="1" applyProtection="1">
      <alignment horizontal="center" vertical="center" wrapText="1"/>
    </xf>
    <xf numFmtId="0" fontId="78" fillId="23" borderId="14" xfId="0" applyFont="1" applyFill="1" applyBorder="1" applyAlignment="1" applyProtection="1">
      <alignment horizontal="center" vertical="center" wrapText="1"/>
    </xf>
    <xf numFmtId="0" fontId="4" fillId="18" borderId="4" xfId="0" applyFont="1" applyFill="1" applyBorder="1" applyAlignment="1" applyProtection="1">
      <alignment horizontal="center" vertical="center" wrapText="1"/>
    </xf>
    <xf numFmtId="0" fontId="4" fillId="18" borderId="29" xfId="0" applyFont="1" applyFill="1" applyBorder="1" applyAlignment="1" applyProtection="1">
      <alignment horizontal="center" vertical="center" wrapText="1"/>
    </xf>
    <xf numFmtId="0" fontId="4" fillId="18" borderId="30" xfId="0" applyFont="1" applyFill="1" applyBorder="1" applyAlignment="1" applyProtection="1">
      <alignment horizontal="center" vertical="center" wrapText="1"/>
    </xf>
    <xf numFmtId="0" fontId="6" fillId="5" borderId="15" xfId="0" applyFont="1" applyFill="1" applyBorder="1" applyAlignment="1" applyProtection="1">
      <alignment horizontal="right" vertical="center" wrapText="1"/>
    </xf>
    <xf numFmtId="0" fontId="4" fillId="0" borderId="183" xfId="0" applyFont="1" applyFill="1" applyBorder="1" applyAlignment="1" applyProtection="1">
      <alignment horizontal="left" vertical="top" wrapText="1"/>
    </xf>
    <xf numFmtId="0" fontId="4" fillId="0" borderId="184" xfId="0" applyFont="1" applyFill="1" applyBorder="1" applyAlignment="1" applyProtection="1">
      <alignment horizontal="left" vertical="top" wrapText="1"/>
    </xf>
    <xf numFmtId="0" fontId="4" fillId="0" borderId="185" xfId="0" applyFont="1" applyFill="1" applyBorder="1" applyAlignment="1" applyProtection="1">
      <alignment horizontal="left" vertical="top" wrapText="1"/>
    </xf>
    <xf numFmtId="0" fontId="5" fillId="17" borderId="4" xfId="0" applyFont="1" applyFill="1" applyBorder="1" applyAlignment="1" applyProtection="1">
      <alignment horizontal="right" vertical="center" wrapText="1"/>
    </xf>
    <xf numFmtId="0" fontId="5" fillId="17" borderId="5" xfId="0" applyFont="1" applyFill="1" applyBorder="1" applyAlignment="1" applyProtection="1">
      <alignment horizontal="right" vertical="center" wrapText="1"/>
    </xf>
    <xf numFmtId="0" fontId="5" fillId="17" borderId="6" xfId="0" applyFont="1" applyFill="1" applyBorder="1" applyAlignment="1" applyProtection="1">
      <alignment horizontal="right" vertical="center" wrapText="1"/>
    </xf>
    <xf numFmtId="0" fontId="2" fillId="0" borderId="0" xfId="0" applyFont="1" applyFill="1" applyBorder="1" applyAlignment="1" applyProtection="1">
      <alignment horizontal="left" vertical="center" wrapText="1"/>
    </xf>
    <xf numFmtId="0" fontId="14" fillId="0" borderId="7"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6" fillId="3" borderId="50" xfId="0" applyFont="1" applyFill="1" applyBorder="1" applyAlignment="1" applyProtection="1">
      <alignment horizontal="left" vertical="center"/>
    </xf>
    <xf numFmtId="0" fontId="4" fillId="0" borderId="51" xfId="0" applyFont="1" applyFill="1" applyBorder="1" applyAlignment="1" applyProtection="1">
      <alignment horizontal="left" vertical="top" wrapText="1"/>
    </xf>
    <xf numFmtId="0" fontId="4" fillId="0" borderId="44" xfId="0" applyFont="1" applyFill="1" applyBorder="1" applyAlignment="1" applyProtection="1">
      <alignment horizontal="left" vertical="top" wrapText="1"/>
    </xf>
    <xf numFmtId="0" fontId="35" fillId="0" borderId="99" xfId="0" applyFont="1" applyBorder="1" applyAlignment="1" applyProtection="1">
      <alignment horizontal="left" vertical="top" wrapText="1"/>
    </xf>
    <xf numFmtId="0" fontId="35" fillId="0" borderId="180" xfId="0" applyFont="1" applyBorder="1" applyAlignment="1" applyProtection="1">
      <alignment horizontal="left" vertical="top" wrapText="1"/>
    </xf>
    <xf numFmtId="0" fontId="4" fillId="0" borderId="18" xfId="0" applyFont="1" applyBorder="1" applyAlignment="1" applyProtection="1">
      <alignment horizontal="left" vertical="top" wrapText="1"/>
    </xf>
    <xf numFmtId="0" fontId="4" fillId="0" borderId="47" xfId="0" applyFont="1" applyBorder="1" applyAlignment="1" applyProtection="1">
      <alignment horizontal="left" vertical="top" wrapText="1"/>
    </xf>
    <xf numFmtId="0" fontId="6" fillId="5" borderId="72" xfId="0" applyFont="1" applyFill="1" applyBorder="1" applyAlignment="1" applyProtection="1">
      <alignment horizontal="right" vertical="center" wrapText="1"/>
    </xf>
    <xf numFmtId="0" fontId="6" fillId="5" borderId="73" xfId="0" applyFont="1" applyFill="1" applyBorder="1" applyAlignment="1" applyProtection="1">
      <alignment horizontal="right" vertical="center" wrapText="1"/>
    </xf>
    <xf numFmtId="0" fontId="6" fillId="5" borderId="74" xfId="0" applyFont="1" applyFill="1" applyBorder="1" applyAlignment="1" applyProtection="1">
      <alignment horizontal="right" vertical="center" wrapText="1"/>
    </xf>
    <xf numFmtId="0" fontId="103" fillId="23" borderId="0" xfId="0" applyFont="1" applyFill="1" applyAlignment="1">
      <alignment horizontal="center" vertical="center" wrapText="1"/>
    </xf>
    <xf numFmtId="3" fontId="6" fillId="17" borderId="81" xfId="0" applyNumberFormat="1" applyFont="1" applyFill="1" applyBorder="1" applyAlignment="1">
      <alignment horizontal="right" vertical="center"/>
    </xf>
    <xf numFmtId="3" fontId="6" fillId="17" borderId="82" xfId="0" applyNumberFormat="1" applyFont="1" applyFill="1" applyBorder="1" applyAlignment="1">
      <alignment horizontal="right" vertical="center"/>
    </xf>
    <xf numFmtId="0" fontId="103" fillId="23" borderId="0" xfId="0" applyFont="1" applyFill="1" applyBorder="1" applyAlignment="1">
      <alignment horizontal="center" vertical="center" wrapText="1"/>
    </xf>
    <xf numFmtId="0" fontId="53" fillId="24" borderId="52" xfId="0" applyFont="1" applyFill="1" applyBorder="1" applyAlignment="1" applyProtection="1">
      <alignment horizontal="center" vertical="center"/>
      <protection locked="0"/>
    </xf>
    <xf numFmtId="168" fontId="53" fillId="24" borderId="52" xfId="0" applyNumberFormat="1" applyFont="1" applyFill="1" applyBorder="1" applyAlignment="1" applyProtection="1">
      <alignment horizontal="center" vertical="center"/>
      <protection locked="0"/>
    </xf>
    <xf numFmtId="0" fontId="22" fillId="15" borderId="0" xfId="0" applyFont="1" applyFill="1" applyBorder="1" applyAlignment="1" applyProtection="1">
      <alignment horizontal="center" vertical="center" wrapText="1"/>
    </xf>
    <xf numFmtId="0" fontId="87" fillId="5" borderId="0" xfId="0" applyFont="1" applyFill="1" applyBorder="1" applyAlignment="1" applyProtection="1">
      <alignment horizontal="center" vertical="center" wrapText="1"/>
    </xf>
    <xf numFmtId="0" fontId="17" fillId="24" borderId="18" xfId="0" applyFont="1" applyFill="1" applyBorder="1" applyAlignment="1" applyProtection="1">
      <alignment horizontal="left" vertical="center"/>
      <protection locked="0"/>
    </xf>
    <xf numFmtId="0" fontId="17" fillId="24" borderId="19" xfId="0" applyFont="1" applyFill="1" applyBorder="1" applyAlignment="1" applyProtection="1">
      <alignment horizontal="left" vertical="center"/>
      <protection locked="0"/>
    </xf>
    <xf numFmtId="3" fontId="6" fillId="17" borderId="3" xfId="0" applyNumberFormat="1" applyFont="1" applyFill="1" applyBorder="1" applyAlignment="1">
      <alignment horizontal="center" vertical="center"/>
    </xf>
    <xf numFmtId="0" fontId="4" fillId="17" borderId="4" xfId="0" applyFont="1" applyFill="1" applyBorder="1" applyAlignment="1">
      <alignment horizontal="center" vertical="center"/>
    </xf>
    <xf numFmtId="0" fontId="4" fillId="17" borderId="5" xfId="0" applyFont="1" applyFill="1" applyBorder="1" applyAlignment="1">
      <alignment horizontal="center" vertical="center"/>
    </xf>
    <xf numFmtId="0" fontId="4" fillId="17" borderId="3" xfId="0" applyFont="1" applyFill="1" applyBorder="1" applyAlignment="1" applyProtection="1">
      <alignment horizontal="center" vertical="center" wrapText="1"/>
    </xf>
    <xf numFmtId="3" fontId="6" fillId="12" borderId="81" xfId="0" applyNumberFormat="1" applyFont="1" applyFill="1" applyBorder="1" applyAlignment="1">
      <alignment horizontal="right" vertical="center"/>
    </xf>
    <xf numFmtId="3" fontId="6" fillId="12" borderId="82" xfId="0" applyNumberFormat="1" applyFont="1" applyFill="1" applyBorder="1" applyAlignment="1">
      <alignment horizontal="right" vertical="center"/>
    </xf>
    <xf numFmtId="3" fontId="6" fillId="17" borderId="31" xfId="0" applyNumberFormat="1" applyFont="1" applyFill="1" applyBorder="1" applyAlignment="1">
      <alignment horizontal="right" vertical="center"/>
    </xf>
    <xf numFmtId="3" fontId="6" fillId="17" borderId="34" xfId="0" applyNumberFormat="1" applyFont="1" applyFill="1" applyBorder="1" applyAlignment="1">
      <alignment horizontal="right" vertical="center"/>
    </xf>
    <xf numFmtId="3" fontId="6" fillId="17" borderId="4" xfId="0" applyNumberFormat="1" applyFont="1" applyFill="1" applyBorder="1" applyAlignment="1">
      <alignment horizontal="center" vertical="center"/>
    </xf>
    <xf numFmtId="3" fontId="6" fillId="17" borderId="5" xfId="0" applyNumberFormat="1" applyFont="1" applyFill="1" applyBorder="1" applyAlignment="1">
      <alignment horizontal="center" vertical="center"/>
    </xf>
    <xf numFmtId="3" fontId="6" fillId="17" borderId="6" xfId="0" applyNumberFormat="1" applyFont="1" applyFill="1" applyBorder="1" applyAlignment="1">
      <alignment horizontal="center" vertical="center"/>
    </xf>
    <xf numFmtId="0" fontId="15" fillId="3" borderId="83" xfId="0" applyFont="1" applyFill="1" applyBorder="1" applyAlignment="1">
      <alignment horizontal="center" vertical="center" wrapText="1"/>
    </xf>
    <xf numFmtId="0" fontId="15" fillId="3" borderId="88" xfId="0" applyFont="1" applyFill="1" applyBorder="1" applyAlignment="1">
      <alignment horizontal="center" vertical="center" wrapText="1"/>
    </xf>
    <xf numFmtId="0" fontId="84" fillId="0" borderId="48" xfId="0" applyFont="1" applyFill="1" applyBorder="1" applyAlignment="1">
      <alignment horizontal="left" vertical="top" wrapText="1"/>
    </xf>
    <xf numFmtId="0" fontId="84" fillId="0" borderId="15" xfId="0" applyFont="1" applyFill="1" applyBorder="1" applyAlignment="1">
      <alignment horizontal="left" vertical="top" wrapText="1"/>
    </xf>
    <xf numFmtId="0" fontId="6" fillId="0" borderId="0" xfId="0" applyFont="1" applyFill="1" applyBorder="1" applyAlignment="1">
      <alignment horizontal="right" vertical="center"/>
    </xf>
    <xf numFmtId="0" fontId="4" fillId="3" borderId="12" xfId="0" applyFont="1" applyFill="1" applyBorder="1" applyAlignment="1">
      <alignment horizontal="center" vertical="center"/>
    </xf>
    <xf numFmtId="0" fontId="4" fillId="3" borderId="48" xfId="0" applyFont="1" applyFill="1" applyBorder="1" applyAlignment="1">
      <alignment horizontal="center" vertical="center"/>
    </xf>
    <xf numFmtId="0" fontId="4" fillId="0" borderId="81"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15" fillId="3" borderId="84" xfId="0" applyFont="1" applyFill="1" applyBorder="1" applyAlignment="1">
      <alignment horizontal="center" vertical="center" wrapText="1"/>
    </xf>
    <xf numFmtId="0" fontId="17" fillId="24" borderId="23" xfId="0" applyFont="1" applyFill="1" applyBorder="1" applyAlignment="1" applyProtection="1">
      <alignment horizontal="left" vertical="center" wrapText="1"/>
      <protection locked="0"/>
    </xf>
    <xf numFmtId="0" fontId="17" fillId="24" borderId="50" xfId="0" applyFont="1" applyFill="1" applyBorder="1" applyAlignment="1" applyProtection="1">
      <alignment horizontal="left" vertical="center" wrapText="1"/>
      <protection locked="0"/>
    </xf>
    <xf numFmtId="0" fontId="17" fillId="24" borderId="18" xfId="0" applyFont="1" applyFill="1" applyBorder="1" applyAlignment="1" applyProtection="1">
      <alignment horizontal="left" vertical="center" wrapText="1"/>
      <protection locked="0"/>
    </xf>
    <xf numFmtId="0" fontId="17" fillId="24" borderId="19" xfId="0" applyFont="1" applyFill="1" applyBorder="1" applyAlignment="1" applyProtection="1">
      <alignment horizontal="left" vertical="center" wrapText="1"/>
      <protection locked="0"/>
    </xf>
    <xf numFmtId="3" fontId="6" fillId="17" borderId="108" xfId="0" applyNumberFormat="1" applyFont="1" applyFill="1" applyBorder="1" applyAlignment="1">
      <alignment horizontal="center" vertical="center"/>
    </xf>
    <xf numFmtId="0" fontId="4" fillId="17" borderId="3" xfId="0" applyFont="1" applyFill="1" applyBorder="1" applyAlignment="1">
      <alignment horizontal="center" vertical="center"/>
    </xf>
    <xf numFmtId="0" fontId="46" fillId="0" borderId="14" xfId="0" applyFont="1" applyFill="1" applyBorder="1" applyAlignment="1">
      <alignment horizontal="right" vertical="center"/>
    </xf>
    <xf numFmtId="0" fontId="46" fillId="0" borderId="9" xfId="0" applyFont="1" applyFill="1" applyBorder="1" applyAlignment="1">
      <alignment horizontal="right" vertical="center"/>
    </xf>
    <xf numFmtId="0" fontId="6" fillId="0" borderId="17" xfId="0" applyFont="1" applyFill="1" applyBorder="1" applyAlignment="1">
      <alignment horizontal="right" vertical="center"/>
    </xf>
    <xf numFmtId="0" fontId="6" fillId="0" borderId="10" xfId="0" applyFont="1" applyFill="1" applyBorder="1" applyAlignment="1">
      <alignment horizontal="right" vertical="center"/>
    </xf>
    <xf numFmtId="3" fontId="6" fillId="17" borderId="9" xfId="0" applyNumberFormat="1" applyFont="1" applyFill="1" applyBorder="1" applyAlignment="1">
      <alignment horizontal="center" vertical="center"/>
    </xf>
    <xf numFmtId="3" fontId="6" fillId="17" borderId="8" xfId="0" applyNumberFormat="1" applyFont="1" applyFill="1" applyBorder="1" applyAlignment="1">
      <alignment horizontal="center" vertical="center"/>
    </xf>
    <xf numFmtId="0" fontId="4" fillId="5" borderId="3"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3" xfId="0" applyFont="1" applyFill="1" applyBorder="1" applyAlignment="1">
      <alignment horizontal="center" vertical="center"/>
    </xf>
    <xf numFmtId="0" fontId="78" fillId="23" borderId="4" xfId="0" applyFont="1" applyFill="1" applyBorder="1" applyAlignment="1">
      <alignment horizontal="center" vertical="center"/>
    </xf>
    <xf numFmtId="0" fontId="78" fillId="23" borderId="5" xfId="0" applyFont="1" applyFill="1" applyBorder="1" applyAlignment="1">
      <alignment horizontal="center" vertical="center"/>
    </xf>
    <xf numFmtId="0" fontId="78" fillId="23" borderId="14" xfId="0" applyFont="1" applyFill="1" applyBorder="1" applyAlignment="1">
      <alignment horizontal="center" vertical="center"/>
    </xf>
    <xf numFmtId="0" fontId="4" fillId="5" borderId="11"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20" borderId="10" xfId="0" applyFont="1" applyFill="1" applyBorder="1" applyAlignment="1">
      <alignment horizontal="center" vertical="center" wrapText="1"/>
    </xf>
    <xf numFmtId="0" fontId="4" fillId="20" borderId="8" xfId="0" applyFont="1" applyFill="1" applyBorder="1" applyAlignment="1">
      <alignment horizontal="center" vertical="center" wrapText="1"/>
    </xf>
    <xf numFmtId="0" fontId="101" fillId="0" borderId="0" xfId="0" applyFont="1" applyFill="1" applyBorder="1" applyAlignment="1" applyProtection="1">
      <alignment horizontal="center" vertical="center" wrapText="1"/>
    </xf>
    <xf numFmtId="0" fontId="6" fillId="0" borderId="16" xfId="0" applyFont="1" applyFill="1" applyBorder="1" applyAlignment="1">
      <alignment horizontal="right" vertical="center"/>
    </xf>
    <xf numFmtId="0" fontId="46" fillId="0" borderId="0" xfId="0" applyFont="1" applyFill="1" applyBorder="1" applyAlignment="1">
      <alignment horizontal="right" vertical="center"/>
    </xf>
    <xf numFmtId="0" fontId="4" fillId="17" borderId="4" xfId="0" applyFont="1" applyFill="1" applyBorder="1" applyAlignment="1" applyProtection="1">
      <alignment horizontal="center" vertical="center" wrapText="1"/>
    </xf>
    <xf numFmtId="0" fontId="4" fillId="17" borderId="5" xfId="0" applyFont="1" applyFill="1" applyBorder="1" applyAlignment="1" applyProtection="1">
      <alignment horizontal="center" vertical="center" wrapText="1"/>
    </xf>
    <xf numFmtId="0" fontId="4" fillId="17" borderId="6" xfId="0" applyFont="1" applyFill="1" applyBorder="1" applyAlignment="1" applyProtection="1">
      <alignment horizontal="center" vertical="center" wrapText="1"/>
    </xf>
    <xf numFmtId="0" fontId="4" fillId="20" borderId="10" xfId="0" applyFont="1" applyFill="1" applyBorder="1" applyAlignment="1" applyProtection="1">
      <alignment horizontal="center" vertical="center" wrapText="1"/>
    </xf>
    <xf numFmtId="0" fontId="4" fillId="20" borderId="8" xfId="0" applyFont="1" applyFill="1" applyBorder="1" applyAlignment="1" applyProtection="1">
      <alignment horizontal="center" vertical="center" wrapText="1"/>
    </xf>
    <xf numFmtId="0" fontId="84" fillId="0" borderId="0" xfId="0" applyFont="1" applyFill="1" applyBorder="1" applyAlignment="1">
      <alignment horizontal="left" vertical="top" wrapText="1"/>
    </xf>
    <xf numFmtId="3" fontId="6" fillId="12" borderId="31" xfId="0" applyNumberFormat="1" applyFont="1" applyFill="1" applyBorder="1" applyAlignment="1">
      <alignment horizontal="right" vertical="center"/>
    </xf>
    <xf numFmtId="3" fontId="6" fillId="12" borderId="34" xfId="0" applyNumberFormat="1" applyFont="1" applyFill="1" applyBorder="1" applyAlignment="1">
      <alignment horizontal="right" vertical="center"/>
    </xf>
    <xf numFmtId="0" fontId="98" fillId="23" borderId="4" xfId="0" applyFont="1" applyFill="1" applyBorder="1" applyAlignment="1">
      <alignment horizontal="center" vertical="center"/>
    </xf>
    <xf numFmtId="0" fontId="98" fillId="23" borderId="5" xfId="0" applyFont="1" applyFill="1" applyBorder="1" applyAlignment="1">
      <alignment horizontal="center" vertical="center"/>
    </xf>
    <xf numFmtId="0" fontId="98" fillId="23" borderId="14" xfId="0" applyFont="1" applyFill="1" applyBorder="1" applyAlignment="1">
      <alignment horizontal="center" vertical="center"/>
    </xf>
    <xf numFmtId="3" fontId="6" fillId="17" borderId="4" xfId="0" applyNumberFormat="1" applyFont="1" applyFill="1" applyBorder="1" applyAlignment="1">
      <alignment horizontal="center" vertical="center" wrapText="1"/>
    </xf>
    <xf numFmtId="3" fontId="6" fillId="17" borderId="6" xfId="0" applyNumberFormat="1" applyFont="1" applyFill="1" applyBorder="1" applyAlignment="1">
      <alignment horizontal="center" vertical="center" wrapText="1"/>
    </xf>
    <xf numFmtId="3" fontId="6" fillId="17" borderId="28" xfId="0" applyNumberFormat="1" applyFont="1" applyFill="1" applyBorder="1" applyAlignment="1">
      <alignment horizontal="center" vertical="center"/>
    </xf>
    <xf numFmtId="3" fontId="6" fillId="17" borderId="5" xfId="0" applyNumberFormat="1" applyFont="1" applyFill="1" applyBorder="1" applyAlignment="1">
      <alignment horizontal="center" vertical="center" wrapText="1"/>
    </xf>
    <xf numFmtId="0" fontId="78" fillId="23" borderId="4" xfId="0" applyFont="1" applyFill="1" applyBorder="1" applyAlignment="1">
      <alignment horizontal="center" vertical="center" wrapText="1"/>
    </xf>
    <xf numFmtId="0" fontId="78" fillId="23" borderId="5" xfId="0" applyFont="1" applyFill="1" applyBorder="1" applyAlignment="1">
      <alignment horizontal="center" vertical="center" wrapText="1"/>
    </xf>
    <xf numFmtId="0" fontId="78" fillId="23" borderId="6"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3" borderId="152" xfId="0" applyFont="1" applyFill="1" applyBorder="1" applyAlignment="1">
      <alignment horizontal="center" vertical="center" wrapText="1"/>
    </xf>
    <xf numFmtId="0" fontId="47" fillId="24" borderId="53" xfId="0" applyFont="1" applyFill="1" applyBorder="1" applyAlignment="1" applyProtection="1">
      <alignment horizontal="left" vertical="top" wrapText="1"/>
      <protection locked="0"/>
    </xf>
    <xf numFmtId="0" fontId="47" fillId="24" borderId="47" xfId="0" applyFont="1" applyFill="1" applyBorder="1" applyAlignment="1" applyProtection="1">
      <alignment horizontal="left" vertical="top" wrapText="1"/>
      <protection locked="0"/>
    </xf>
    <xf numFmtId="0" fontId="47" fillId="24" borderId="197" xfId="0" applyFont="1" applyFill="1" applyBorder="1" applyAlignment="1" applyProtection="1">
      <alignment horizontal="left" vertical="top" wrapText="1"/>
      <protection locked="0"/>
    </xf>
    <xf numFmtId="0" fontId="9" fillId="0" borderId="0" xfId="0" applyFont="1" applyAlignment="1">
      <alignment horizontal="left" vertical="top" wrapText="1"/>
    </xf>
    <xf numFmtId="0" fontId="9" fillId="0" borderId="198" xfId="0" applyFont="1" applyBorder="1" applyAlignment="1">
      <alignment horizontal="left" vertical="top" wrapText="1"/>
    </xf>
    <xf numFmtId="0" fontId="111" fillId="23" borderId="0" xfId="0" applyFont="1" applyFill="1" applyAlignment="1">
      <alignment horizontal="left" wrapText="1"/>
    </xf>
    <xf numFmtId="0" fontId="49" fillId="0" borderId="0" xfId="0" applyFont="1" applyAlignment="1">
      <alignment horizontal="left" vertical="top" wrapText="1"/>
    </xf>
    <xf numFmtId="0" fontId="49" fillId="0" borderId="198" xfId="0" applyFont="1" applyBorder="1" applyAlignment="1">
      <alignment horizontal="left" vertical="top" wrapText="1"/>
    </xf>
    <xf numFmtId="0" fontId="112" fillId="5" borderId="0" xfId="0" applyFont="1" applyFill="1" applyBorder="1" applyAlignment="1" applyProtection="1">
      <alignment horizontal="center" vertical="center" wrapText="1"/>
    </xf>
    <xf numFmtId="0" fontId="88" fillId="0" borderId="0" xfId="0" applyFont="1" applyFill="1" applyBorder="1" applyAlignment="1" applyProtection="1">
      <alignment horizontal="right" vertical="center" wrapText="1"/>
    </xf>
    <xf numFmtId="0" fontId="9" fillId="0" borderId="0" xfId="0" applyFont="1" applyAlignment="1">
      <alignment vertical="center" wrapText="1"/>
    </xf>
    <xf numFmtId="0" fontId="9" fillId="0" borderId="198" xfId="0" applyFont="1" applyBorder="1" applyAlignment="1">
      <alignment vertical="center" wrapText="1"/>
    </xf>
    <xf numFmtId="0" fontId="49" fillId="0" borderId="0" xfId="0" applyFont="1" applyAlignment="1">
      <alignment vertical="center" wrapText="1"/>
    </xf>
    <xf numFmtId="0" fontId="49" fillId="0" borderId="198" xfId="0" applyFont="1" applyBorder="1" applyAlignment="1">
      <alignment vertical="center" wrapText="1"/>
    </xf>
    <xf numFmtId="0" fontId="84" fillId="0" borderId="0" xfId="0" applyFont="1" applyAlignment="1">
      <alignment horizontal="left" vertical="center" wrapText="1"/>
    </xf>
    <xf numFmtId="166" fontId="22" fillId="15" borderId="80" xfId="0" applyNumberFormat="1" applyFont="1" applyFill="1" applyBorder="1" applyAlignment="1" applyProtection="1">
      <alignment horizontal="center" vertical="center" wrapText="1"/>
    </xf>
    <xf numFmtId="166" fontId="22" fillId="15" borderId="0" xfId="0" applyNumberFormat="1" applyFont="1" applyFill="1" applyBorder="1" applyAlignment="1" applyProtection="1">
      <alignment horizontal="center" vertical="center" wrapText="1"/>
    </xf>
    <xf numFmtId="0" fontId="9" fillId="0" borderId="0" xfId="0" applyFont="1" applyAlignment="1">
      <alignment vertical="center"/>
    </xf>
    <xf numFmtId="0" fontId="9" fillId="0" borderId="198" xfId="0" applyFont="1" applyBorder="1" applyAlignment="1">
      <alignment vertical="center"/>
    </xf>
    <xf numFmtId="0" fontId="113" fillId="23" borderId="1" xfId="0" applyFont="1" applyFill="1" applyBorder="1" applyAlignment="1">
      <alignment horizontal="center" wrapText="1"/>
    </xf>
    <xf numFmtId="0" fontId="84" fillId="0" borderId="0" xfId="0" applyFont="1" applyBorder="1" applyAlignment="1">
      <alignment horizontal="left" vertical="top" wrapText="1"/>
    </xf>
    <xf numFmtId="0" fontId="86" fillId="18" borderId="49" xfId="0" applyFont="1" applyFill="1" applyBorder="1" applyAlignment="1" applyProtection="1">
      <alignment horizontal="right" vertical="center" wrapText="1"/>
    </xf>
    <xf numFmtId="0" fontId="86" fillId="18" borderId="216" xfId="0" applyFont="1" applyFill="1" applyBorder="1" applyAlignment="1" applyProtection="1">
      <alignment horizontal="right" vertical="center" wrapText="1"/>
    </xf>
    <xf numFmtId="0" fontId="86" fillId="0" borderId="49" xfId="0" applyFont="1" applyFill="1" applyBorder="1" applyAlignment="1" applyProtection="1">
      <alignment horizontal="right" vertical="center" wrapText="1"/>
    </xf>
    <xf numFmtId="3" fontId="84" fillId="18" borderId="69" xfId="0" applyNumberFormat="1" applyFont="1" applyFill="1" applyBorder="1" applyAlignment="1" applyProtection="1">
      <alignment horizontal="center" vertical="center" wrapText="1"/>
    </xf>
    <xf numFmtId="3" fontId="84" fillId="18" borderId="216" xfId="0" applyNumberFormat="1" applyFont="1" applyFill="1" applyBorder="1" applyAlignment="1" applyProtection="1">
      <alignment horizontal="center" vertical="center" wrapText="1"/>
    </xf>
    <xf numFmtId="0" fontId="84" fillId="18" borderId="47" xfId="0" applyFont="1" applyFill="1" applyBorder="1" applyAlignment="1" applyProtection="1">
      <alignment horizontal="right" vertical="center" wrapText="1"/>
    </xf>
    <xf numFmtId="0" fontId="84" fillId="18" borderId="197" xfId="0" applyFont="1" applyFill="1" applyBorder="1" applyAlignment="1" applyProtection="1">
      <alignment horizontal="right" vertical="center" wrapText="1"/>
    </xf>
    <xf numFmtId="0" fontId="84" fillId="18" borderId="195" xfId="0" applyFont="1" applyFill="1" applyBorder="1" applyAlignment="1" applyProtection="1">
      <alignment horizontal="right" vertical="center" wrapText="1"/>
    </xf>
    <xf numFmtId="0" fontId="6" fillId="18" borderId="47" xfId="0" applyFont="1" applyFill="1" applyBorder="1" applyAlignment="1" applyProtection="1">
      <alignment horizontal="right" vertical="center" wrapText="1"/>
    </xf>
    <xf numFmtId="0" fontId="6" fillId="18" borderId="197" xfId="0" applyFont="1" applyFill="1" applyBorder="1" applyAlignment="1" applyProtection="1">
      <alignment horizontal="right" vertical="center" wrapText="1"/>
    </xf>
    <xf numFmtId="0" fontId="84" fillId="18" borderId="0" xfId="0" applyFont="1" applyFill="1" applyBorder="1" applyAlignment="1" applyProtection="1">
      <alignment horizontal="right" vertical="center" wrapText="1"/>
    </xf>
    <xf numFmtId="0" fontId="77" fillId="26" borderId="0" xfId="0" applyFont="1" applyFill="1" applyBorder="1" applyAlignment="1" applyProtection="1">
      <alignment horizontal="center" vertical="center" wrapText="1"/>
    </xf>
    <xf numFmtId="0" fontId="78" fillId="26" borderId="0" xfId="0" applyFont="1" applyFill="1" applyBorder="1" applyAlignment="1" applyProtection="1">
      <alignment horizontal="center" vertical="center" wrapText="1"/>
    </xf>
    <xf numFmtId="0" fontId="4" fillId="2" borderId="45" xfId="0" applyFont="1" applyFill="1" applyBorder="1" applyAlignment="1" applyProtection="1">
      <alignment horizontal="left" vertical="top" wrapText="1"/>
    </xf>
    <xf numFmtId="0" fontId="4" fillId="2" borderId="216" xfId="0" applyFont="1" applyFill="1" applyBorder="1" applyAlignment="1" applyProtection="1">
      <alignment horizontal="left" vertical="top" wrapText="1"/>
    </xf>
    <xf numFmtId="0" fontId="4" fillId="2" borderId="12" xfId="0" applyFont="1" applyFill="1" applyBorder="1" applyAlignment="1" applyProtection="1">
      <alignment horizontal="left" vertical="top" wrapText="1"/>
    </xf>
    <xf numFmtId="0" fontId="4" fillId="2" borderId="234" xfId="0" applyFont="1" applyFill="1" applyBorder="1" applyAlignment="1" applyProtection="1">
      <alignment horizontal="left" vertical="top" wrapText="1"/>
    </xf>
    <xf numFmtId="49" fontId="17" fillId="24" borderId="41" xfId="0" applyNumberFormat="1" applyFont="1" applyFill="1" applyBorder="1" applyAlignment="1" applyProtection="1">
      <alignment horizontal="left" vertical="top"/>
      <protection locked="0"/>
    </xf>
    <xf numFmtId="49" fontId="17" fillId="24" borderId="10" xfId="0" applyNumberFormat="1" applyFont="1" applyFill="1" applyBorder="1" applyAlignment="1" applyProtection="1">
      <alignment horizontal="left" vertical="top"/>
      <protection locked="0"/>
    </xf>
    <xf numFmtId="49" fontId="17" fillId="24" borderId="37" xfId="0" applyNumberFormat="1" applyFont="1" applyFill="1" applyBorder="1" applyAlignment="1" applyProtection="1">
      <alignment horizontal="left" vertical="top"/>
      <protection locked="0"/>
    </xf>
    <xf numFmtId="0" fontId="21" fillId="5" borderId="203" xfId="0" applyFont="1" applyFill="1" applyBorder="1" applyAlignment="1" applyProtection="1">
      <alignment horizontal="center" vertical="center" wrapText="1"/>
    </xf>
    <xf numFmtId="0" fontId="21" fillId="5" borderId="0" xfId="0" applyFont="1" applyFill="1" applyAlignment="1" applyProtection="1">
      <alignment horizontal="center" vertical="center" wrapText="1"/>
    </xf>
    <xf numFmtId="0" fontId="22" fillId="24" borderId="1" xfId="0" applyFont="1" applyFill="1" applyBorder="1" applyAlignment="1" applyProtection="1">
      <alignment horizontal="center" vertical="center" wrapText="1"/>
    </xf>
    <xf numFmtId="0" fontId="35" fillId="2" borderId="4"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49" fontId="17" fillId="24" borderId="11" xfId="0" applyNumberFormat="1" applyFont="1" applyFill="1" applyBorder="1" applyAlignment="1" applyProtection="1">
      <alignment horizontal="left" vertical="top" wrapText="1"/>
      <protection locked="0"/>
    </xf>
    <xf numFmtId="49" fontId="17" fillId="24" borderId="16" xfId="0" applyNumberFormat="1" applyFont="1" applyFill="1" applyBorder="1" applyAlignment="1" applyProtection="1">
      <alignment horizontal="left" vertical="top" wrapText="1"/>
      <protection locked="0"/>
    </xf>
    <xf numFmtId="49" fontId="17" fillId="24" borderId="24" xfId="0" applyNumberFormat="1" applyFont="1" applyFill="1" applyBorder="1" applyAlignment="1" applyProtection="1">
      <alignment horizontal="left" vertical="top" wrapText="1"/>
      <protection locked="0"/>
    </xf>
    <xf numFmtId="49" fontId="17" fillId="24" borderId="45" xfId="0" applyNumberFormat="1" applyFont="1" applyFill="1" applyBorder="1" applyAlignment="1" applyProtection="1">
      <alignment horizontal="left" vertical="top" wrapText="1"/>
      <protection locked="0"/>
    </xf>
    <xf numFmtId="0" fontId="21" fillId="5" borderId="0" xfId="0" applyFont="1" applyFill="1" applyBorder="1" applyAlignment="1" applyProtection="1">
      <alignment horizontal="center" vertical="center" wrapText="1"/>
    </xf>
    <xf numFmtId="0" fontId="21" fillId="5" borderId="212" xfId="0" applyFont="1" applyFill="1" applyBorder="1" applyAlignment="1" applyProtection="1">
      <alignment horizontal="center" vertical="center" wrapText="1"/>
    </xf>
    <xf numFmtId="0" fontId="7" fillId="17" borderId="4" xfId="0" applyFont="1" applyFill="1" applyBorder="1" applyAlignment="1" applyProtection="1">
      <alignment horizontal="center" vertical="center"/>
    </xf>
    <xf numFmtId="0" fontId="7" fillId="17" borderId="5" xfId="0" applyFont="1" applyFill="1" applyBorder="1" applyAlignment="1" applyProtection="1">
      <alignment horizontal="center" vertical="center"/>
    </xf>
    <xf numFmtId="49" fontId="17" fillId="24" borderId="18" xfId="0" applyNumberFormat="1" applyFont="1" applyFill="1" applyBorder="1" applyAlignment="1" applyProtection="1">
      <alignment horizontal="left" vertical="top" wrapText="1"/>
      <protection locked="0"/>
    </xf>
    <xf numFmtId="164" fontId="52" fillId="2" borderId="49" xfId="0" applyNumberFormat="1" applyFont="1" applyFill="1" applyBorder="1" applyAlignment="1" applyProtection="1">
      <alignment horizontal="right" vertical="center" wrapText="1"/>
    </xf>
    <xf numFmtId="164" fontId="52" fillId="2" borderId="52" xfId="0" applyNumberFormat="1" applyFont="1" applyFill="1" applyBorder="1" applyAlignment="1" applyProtection="1">
      <alignment horizontal="right" vertical="center" wrapText="1"/>
    </xf>
    <xf numFmtId="0" fontId="82" fillId="0" borderId="0" xfId="0" applyFont="1" applyAlignment="1" applyProtection="1">
      <alignment horizontal="center" vertical="center" wrapText="1"/>
    </xf>
    <xf numFmtId="0" fontId="6" fillId="5" borderId="171" xfId="0" applyFont="1" applyFill="1" applyBorder="1" applyAlignment="1" applyProtection="1">
      <alignment horizontal="right" vertical="center" wrapText="1"/>
    </xf>
    <xf numFmtId="0" fontId="6" fillId="17" borderId="4" xfId="0" applyFont="1" applyFill="1" applyBorder="1" applyAlignment="1" applyProtection="1">
      <alignment horizontal="center" vertical="center"/>
    </xf>
    <xf numFmtId="0" fontId="6" fillId="17" borderId="5" xfId="0" applyFont="1" applyFill="1" applyBorder="1" applyAlignment="1" applyProtection="1">
      <alignment horizontal="center" vertical="center"/>
    </xf>
    <xf numFmtId="0" fontId="6" fillId="17" borderId="6" xfId="0" applyFont="1" applyFill="1" applyBorder="1" applyAlignment="1" applyProtection="1">
      <alignment horizontal="center" vertical="center"/>
    </xf>
    <xf numFmtId="0" fontId="91" fillId="26" borderId="9" xfId="0" applyFont="1" applyFill="1" applyBorder="1" applyAlignment="1" applyProtection="1">
      <alignment horizontal="center" vertical="center" wrapText="1"/>
    </xf>
    <xf numFmtId="0" fontId="91" fillId="26" borderId="10" xfId="0" applyFont="1" applyFill="1" applyBorder="1" applyAlignment="1" applyProtection="1">
      <alignment horizontal="center" vertical="center" wrapText="1"/>
    </xf>
    <xf numFmtId="0" fontId="91" fillId="26" borderId="8" xfId="0" applyFont="1" applyFill="1" applyBorder="1" applyAlignment="1" applyProtection="1">
      <alignment horizontal="center" vertical="center" wrapText="1"/>
    </xf>
    <xf numFmtId="0" fontId="91" fillId="26" borderId="132" xfId="0" applyFont="1" applyFill="1" applyBorder="1" applyAlignment="1" applyProtection="1">
      <alignment horizontal="center" vertical="center" wrapText="1"/>
    </xf>
    <xf numFmtId="0" fontId="91" fillId="26" borderId="138" xfId="0" applyFont="1" applyFill="1" applyBorder="1" applyAlignment="1" applyProtection="1">
      <alignment horizontal="center" vertical="center" wrapText="1"/>
    </xf>
    <xf numFmtId="0" fontId="91" fillId="26" borderId="4" xfId="0" applyFont="1" applyFill="1" applyBorder="1" applyAlignment="1" applyProtection="1">
      <alignment horizontal="center" vertical="center" wrapText="1"/>
    </xf>
    <xf numFmtId="0" fontId="91" fillId="26" borderId="5" xfId="0" applyFont="1" applyFill="1" applyBorder="1" applyAlignment="1" applyProtection="1">
      <alignment horizontal="center" vertical="center" wrapText="1"/>
    </xf>
    <xf numFmtId="0" fontId="18" fillId="15" borderId="10"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14"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91" fillId="26" borderId="14" xfId="0" applyFont="1" applyFill="1" applyBorder="1" applyAlignment="1" applyProtection="1">
      <alignment horizontal="center" vertical="center" wrapText="1"/>
    </xf>
    <xf numFmtId="0" fontId="91" fillId="26" borderId="17" xfId="0" applyFont="1" applyFill="1" applyBorder="1" applyAlignment="1" applyProtection="1">
      <alignment horizontal="center" vertical="center" wrapText="1"/>
    </xf>
    <xf numFmtId="0" fontId="91" fillId="26" borderId="15" xfId="0" applyFont="1" applyFill="1" applyBorder="1" applyAlignment="1" applyProtection="1">
      <alignment horizontal="center" vertical="center" wrapText="1"/>
    </xf>
    <xf numFmtId="0" fontId="1" fillId="2" borderId="54" xfId="0" applyFont="1" applyFill="1" applyBorder="1" applyAlignment="1" applyProtection="1">
      <alignment horizontal="left" vertical="top" wrapText="1"/>
    </xf>
    <xf numFmtId="0" fontId="1" fillId="2" borderId="40" xfId="0" applyFont="1" applyFill="1" applyBorder="1" applyAlignment="1" applyProtection="1">
      <alignment horizontal="left" vertical="top" wrapText="1"/>
    </xf>
    <xf numFmtId="0" fontId="4" fillId="2" borderId="4"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1" fillId="2" borderId="41"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1" fillId="2" borderId="37" xfId="0" applyFont="1" applyFill="1" applyBorder="1" applyAlignment="1" applyProtection="1">
      <alignment horizontal="center" vertical="center" wrapText="1"/>
    </xf>
    <xf numFmtId="0" fontId="4" fillId="2" borderId="11" xfId="0" applyFont="1" applyFill="1" applyBorder="1" applyAlignment="1" applyProtection="1">
      <alignment horizontal="left" vertical="top" wrapText="1"/>
    </xf>
    <xf numFmtId="0" fontId="4" fillId="2" borderId="16" xfId="0" applyFont="1" applyFill="1" applyBorder="1" applyAlignment="1" applyProtection="1">
      <alignment horizontal="left" vertical="top" wrapText="1"/>
    </xf>
    <xf numFmtId="0" fontId="4" fillId="2" borderId="24" xfId="0" applyFont="1" applyFill="1" applyBorder="1" applyAlignment="1" applyProtection="1">
      <alignment horizontal="left" vertical="top" wrapText="1"/>
    </xf>
    <xf numFmtId="0" fontId="12" fillId="2" borderId="233" xfId="0" applyFont="1" applyFill="1" applyBorder="1" applyAlignment="1" applyProtection="1">
      <alignment horizontal="left" vertical="top" wrapText="1"/>
    </xf>
    <xf numFmtId="0" fontId="12" fillId="2" borderId="68" xfId="0" applyFont="1" applyFill="1" applyBorder="1" applyAlignment="1" applyProtection="1">
      <alignment horizontal="left" vertical="top" wrapText="1"/>
    </xf>
    <xf numFmtId="0" fontId="6" fillId="30" borderId="5" xfId="0" applyFont="1" applyFill="1" applyBorder="1" applyAlignment="1" applyProtection="1">
      <alignment horizontal="right" vertical="center"/>
    </xf>
    <xf numFmtId="0" fontId="1" fillId="2" borderId="9" xfId="0" applyFont="1" applyFill="1" applyBorder="1" applyAlignment="1" applyProtection="1">
      <alignment horizontal="center" vertical="center" wrapText="1"/>
    </xf>
    <xf numFmtId="0" fontId="4" fillId="2" borderId="42" xfId="0" applyFont="1" applyFill="1" applyBorder="1" applyAlignment="1" applyProtection="1">
      <alignment horizontal="left" vertical="top" wrapText="1"/>
    </xf>
    <xf numFmtId="0" fontId="4" fillId="2" borderId="43" xfId="0" applyFont="1" applyFill="1" applyBorder="1" applyAlignment="1" applyProtection="1">
      <alignment horizontal="left" vertical="top" wrapText="1"/>
    </xf>
    <xf numFmtId="0" fontId="4" fillId="2" borderId="61" xfId="0" applyFont="1" applyFill="1" applyBorder="1" applyAlignment="1" applyProtection="1">
      <alignment horizontal="left" vertical="top" wrapText="1"/>
    </xf>
    <xf numFmtId="0" fontId="1" fillId="2" borderId="110" xfId="0" applyFont="1" applyFill="1" applyBorder="1" applyAlignment="1" applyProtection="1">
      <alignment horizontal="left" vertical="top" wrapText="1"/>
    </xf>
    <xf numFmtId="0" fontId="1" fillId="2" borderId="43" xfId="0" applyFont="1" applyFill="1" applyBorder="1" applyAlignment="1" applyProtection="1">
      <alignment horizontal="left" vertical="top" wrapText="1"/>
    </xf>
    <xf numFmtId="0" fontId="1" fillId="2" borderId="61" xfId="0" applyFont="1" applyFill="1" applyBorder="1" applyAlignment="1" applyProtection="1">
      <alignment horizontal="left" vertical="top" wrapText="1"/>
    </xf>
    <xf numFmtId="164" fontId="52" fillId="2" borderId="150" xfId="0" applyNumberFormat="1" applyFont="1" applyFill="1" applyBorder="1" applyAlignment="1" applyProtection="1">
      <alignment horizontal="right" vertical="center" wrapText="1"/>
    </xf>
    <xf numFmtId="164" fontId="52" fillId="2" borderId="143" xfId="0" applyNumberFormat="1" applyFont="1" applyFill="1" applyBorder="1" applyAlignment="1" applyProtection="1">
      <alignment horizontal="right" vertical="center" wrapText="1"/>
    </xf>
    <xf numFmtId="0" fontId="1" fillId="2" borderId="16" xfId="0" applyFont="1" applyFill="1" applyBorder="1" applyAlignment="1" applyProtection="1">
      <alignment horizontal="left" vertical="top" wrapText="1"/>
    </xf>
    <xf numFmtId="0" fontId="1" fillId="2" borderId="24" xfId="0" applyFont="1" applyFill="1" applyBorder="1" applyAlignment="1" applyProtection="1">
      <alignment horizontal="left" vertical="top" wrapText="1"/>
    </xf>
    <xf numFmtId="0" fontId="1" fillId="2" borderId="45"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49" fontId="17" fillId="24" borderId="9" xfId="0" applyNumberFormat="1" applyFont="1" applyFill="1" applyBorder="1" applyAlignment="1" applyProtection="1">
      <alignment horizontal="left" vertical="top" wrapText="1"/>
      <protection locked="0"/>
    </xf>
    <xf numFmtId="49" fontId="17" fillId="24" borderId="10" xfId="0" applyNumberFormat="1" applyFont="1" applyFill="1" applyBorder="1" applyAlignment="1" applyProtection="1">
      <alignment horizontal="left" vertical="top" wrapText="1"/>
      <protection locked="0"/>
    </xf>
    <xf numFmtId="49" fontId="17" fillId="24" borderId="37" xfId="0" applyNumberFormat="1" applyFont="1" applyFill="1" applyBorder="1" applyAlignment="1" applyProtection="1">
      <alignment horizontal="left" vertical="top" wrapText="1"/>
      <protection locked="0"/>
    </xf>
    <xf numFmtId="0" fontId="7" fillId="2" borderId="7"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xf>
    <xf numFmtId="0" fontId="1" fillId="2" borderId="51" xfId="0" applyFont="1" applyFill="1" applyBorder="1" applyAlignment="1" applyProtection="1">
      <alignment horizontal="left" vertical="top" wrapText="1"/>
    </xf>
    <xf numFmtId="0" fontId="1" fillId="2" borderId="44" xfId="0" applyFont="1" applyFill="1" applyBorder="1" applyAlignment="1" applyProtection="1">
      <alignment horizontal="left" vertical="top" wrapText="1"/>
    </xf>
    <xf numFmtId="0" fontId="78" fillId="26" borderId="11" xfId="0" applyFont="1" applyFill="1" applyBorder="1" applyAlignment="1" applyProtection="1">
      <alignment horizontal="center" vertical="center" wrapText="1"/>
    </xf>
    <xf numFmtId="0" fontId="78" fillId="26" borderId="7" xfId="0" applyFont="1" applyFill="1" applyBorder="1" applyAlignment="1" applyProtection="1">
      <alignment horizontal="center" vertical="center" wrapText="1"/>
    </xf>
    <xf numFmtId="0" fontId="78" fillId="26" borderId="14" xfId="0" applyFont="1" applyFill="1" applyBorder="1" applyAlignment="1" applyProtection="1">
      <alignment horizontal="center" vertical="center" wrapText="1"/>
    </xf>
    <xf numFmtId="49" fontId="17" fillId="24" borderId="41" xfId="0" applyNumberFormat="1" applyFont="1" applyFill="1" applyBorder="1" applyAlignment="1" applyProtection="1">
      <alignment horizontal="left" vertical="top" wrapText="1"/>
      <protection locked="0"/>
    </xf>
    <xf numFmtId="0" fontId="1" fillId="2" borderId="42" xfId="0" applyFont="1" applyFill="1" applyBorder="1" applyAlignment="1" applyProtection="1">
      <alignment horizontal="left" vertical="top" wrapText="1"/>
    </xf>
    <xf numFmtId="3" fontId="20" fillId="2" borderId="77" xfId="0" applyNumberFormat="1" applyFont="1" applyFill="1" applyBorder="1" applyAlignment="1" applyProtection="1">
      <alignment horizontal="right" vertical="center" wrapText="1"/>
    </xf>
    <xf numFmtId="3" fontId="20" fillId="2" borderId="78" xfId="0" applyNumberFormat="1" applyFont="1" applyFill="1" applyBorder="1" applyAlignment="1" applyProtection="1">
      <alignment horizontal="right" vertical="center" wrapText="1"/>
    </xf>
    <xf numFmtId="0" fontId="91" fillId="26" borderId="3" xfId="0" applyFont="1" applyFill="1" applyBorder="1" applyAlignment="1" applyProtection="1">
      <alignment horizontal="center" vertical="center" wrapText="1"/>
    </xf>
    <xf numFmtId="0" fontId="91" fillId="26" borderId="7" xfId="0" applyFont="1" applyFill="1" applyBorder="1" applyAlignment="1" applyProtection="1">
      <alignment horizontal="center" vertical="center" wrapText="1"/>
    </xf>
    <xf numFmtId="0" fontId="91" fillId="26" borderId="48" xfId="0" applyFont="1" applyFill="1" applyBorder="1" applyAlignment="1" applyProtection="1">
      <alignment horizontal="center" vertical="center" wrapText="1"/>
    </xf>
    <xf numFmtId="0" fontId="91" fillId="26" borderId="6" xfId="0" applyFont="1" applyFill="1" applyBorder="1" applyAlignment="1" applyProtection="1">
      <alignment horizontal="center" vertical="center" wrapText="1"/>
    </xf>
    <xf numFmtId="0" fontId="4" fillId="2" borderId="132" xfId="0" applyFont="1" applyFill="1" applyBorder="1" applyAlignment="1" applyProtection="1">
      <alignment horizontal="center" vertical="center" wrapText="1"/>
    </xf>
    <xf numFmtId="0" fontId="4" fillId="2" borderId="138" xfId="0" applyFont="1" applyFill="1" applyBorder="1" applyAlignment="1" applyProtection="1">
      <alignment horizontal="center" vertical="center" wrapText="1"/>
    </xf>
    <xf numFmtId="0" fontId="4" fillId="2" borderId="90" xfId="0" applyFont="1" applyFill="1" applyBorder="1" applyAlignment="1" applyProtection="1">
      <alignment horizontal="center" vertical="center" wrapText="1"/>
    </xf>
    <xf numFmtId="0" fontId="4" fillId="2" borderId="81"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6" fillId="3" borderId="24" xfId="0" applyFont="1" applyFill="1" applyBorder="1" applyAlignment="1" applyProtection="1">
      <alignment horizontal="left" vertical="center"/>
    </xf>
    <xf numFmtId="0" fontId="6" fillId="3" borderId="52" xfId="0" applyFont="1" applyFill="1" applyBorder="1" applyAlignment="1" applyProtection="1">
      <alignment horizontal="left" vertical="center"/>
    </xf>
    <xf numFmtId="0" fontId="6" fillId="3" borderId="18" xfId="0" applyFont="1" applyFill="1" applyBorder="1" applyAlignment="1" applyProtection="1">
      <alignment horizontal="left" vertical="center"/>
    </xf>
    <xf numFmtId="0" fontId="6" fillId="3" borderId="47" xfId="0" applyFont="1" applyFill="1" applyBorder="1" applyAlignment="1" applyProtection="1">
      <alignment horizontal="left" vertical="center"/>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35" fillId="2" borderId="99" xfId="0" applyFont="1" applyFill="1" applyBorder="1" applyAlignment="1" applyProtection="1">
      <alignment horizontal="left" vertical="top" wrapText="1"/>
    </xf>
    <xf numFmtId="0" fontId="35" fillId="2" borderId="180" xfId="0" applyFont="1" applyFill="1" applyBorder="1" applyAlignment="1" applyProtection="1">
      <alignment horizontal="left" vertical="top" wrapText="1"/>
    </xf>
    <xf numFmtId="0" fontId="4" fillId="2" borderId="183" xfId="0" applyFont="1" applyFill="1" applyBorder="1" applyAlignment="1" applyProtection="1">
      <alignment horizontal="left" vertical="top" wrapText="1"/>
    </xf>
    <xf numFmtId="0" fontId="4" fillId="2" borderId="184" xfId="0" applyFont="1" applyFill="1" applyBorder="1" applyAlignment="1" applyProtection="1">
      <alignment horizontal="left" vertical="top" wrapText="1"/>
    </xf>
    <xf numFmtId="0" fontId="4" fillId="2" borderId="185" xfId="0" applyFont="1" applyFill="1" applyBorder="1" applyAlignment="1" applyProtection="1">
      <alignment horizontal="left" vertical="top" wrapText="1"/>
    </xf>
    <xf numFmtId="0" fontId="4" fillId="2" borderId="51" xfId="0" applyFont="1" applyFill="1" applyBorder="1" applyAlignment="1" applyProtection="1">
      <alignment horizontal="left" vertical="top" wrapText="1"/>
    </xf>
    <xf numFmtId="0" fontId="4" fillId="2" borderId="44" xfId="0" applyFont="1" applyFill="1" applyBorder="1" applyAlignment="1" applyProtection="1">
      <alignment horizontal="left" vertical="top" wrapText="1"/>
    </xf>
    <xf numFmtId="0" fontId="89" fillId="5" borderId="0" xfId="0" applyFont="1" applyFill="1" applyAlignment="1" applyProtection="1">
      <alignment horizontal="right" vertical="center" wrapText="1"/>
    </xf>
    <xf numFmtId="3" fontId="17" fillId="24" borderId="18" xfId="0" applyNumberFormat="1" applyFont="1" applyFill="1" applyBorder="1" applyAlignment="1" applyProtection="1">
      <alignment horizontal="left" vertical="top" wrapText="1"/>
      <protection locked="0"/>
    </xf>
    <xf numFmtId="3" fontId="17" fillId="24" borderId="63" xfId="0" applyNumberFormat="1" applyFont="1" applyFill="1" applyBorder="1" applyAlignment="1" applyProtection="1">
      <alignment horizontal="left" vertical="top" wrapText="1"/>
      <protection locked="0"/>
    </xf>
    <xf numFmtId="0" fontId="78" fillId="26" borderId="4" xfId="0" applyFont="1" applyFill="1" applyBorder="1" applyAlignment="1" applyProtection="1">
      <alignment horizontal="center" vertical="center" wrapText="1"/>
    </xf>
    <xf numFmtId="0" fontId="78" fillId="26" borderId="5" xfId="0" applyFont="1" applyFill="1" applyBorder="1" applyAlignment="1" applyProtection="1">
      <alignment horizontal="center" vertical="center" wrapText="1"/>
    </xf>
    <xf numFmtId="0" fontId="78" fillId="26" borderId="6"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48"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29"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3" fontId="17" fillId="24" borderId="26" xfId="0" applyNumberFormat="1" applyFont="1" applyFill="1" applyBorder="1" applyAlignment="1" applyProtection="1">
      <alignment horizontal="left" vertical="top" wrapText="1"/>
      <protection locked="0"/>
    </xf>
    <xf numFmtId="3" fontId="17" fillId="24" borderId="39" xfId="0" applyNumberFormat="1" applyFont="1" applyFill="1" applyBorder="1" applyAlignment="1" applyProtection="1">
      <alignment horizontal="left" vertical="top" wrapText="1"/>
      <protection locked="0"/>
    </xf>
    <xf numFmtId="0" fontId="1" fillId="17" borderId="146" xfId="0" applyFont="1" applyFill="1" applyBorder="1" applyAlignment="1" applyProtection="1">
      <alignment horizontal="center" vertical="center" wrapText="1"/>
    </xf>
    <xf numFmtId="0" fontId="1" fillId="17" borderId="7" xfId="0" applyFont="1" applyFill="1" applyBorder="1" applyAlignment="1" applyProtection="1">
      <alignment horizontal="center" vertical="center" wrapText="1"/>
    </xf>
    <xf numFmtId="3" fontId="17" fillId="24" borderId="23" xfId="0" applyNumberFormat="1" applyFont="1" applyFill="1" applyBorder="1" applyAlignment="1" applyProtection="1">
      <alignment horizontal="left" vertical="top" wrapText="1"/>
      <protection locked="0"/>
    </xf>
    <xf numFmtId="0" fontId="1" fillId="17" borderId="109" xfId="0" applyFont="1" applyFill="1" applyBorder="1" applyAlignment="1" applyProtection="1">
      <alignment horizontal="center" vertical="center" wrapText="1"/>
    </xf>
    <xf numFmtId="0" fontId="1" fillId="17" borderId="5" xfId="0" applyFont="1" applyFill="1" applyBorder="1" applyAlignment="1" applyProtection="1">
      <alignment horizontal="center" vertical="center" wrapText="1"/>
    </xf>
    <xf numFmtId="3" fontId="17" fillId="24" borderId="37" xfId="0" applyNumberFormat="1" applyFont="1" applyFill="1" applyBorder="1" applyAlignment="1" applyProtection="1">
      <alignment horizontal="left" vertical="top" wrapText="1"/>
      <protection locked="0"/>
    </xf>
    <xf numFmtId="0" fontId="4" fillId="2" borderId="18" xfId="0" applyFont="1" applyFill="1" applyBorder="1" applyAlignment="1" applyProtection="1">
      <alignment horizontal="left" vertical="top" wrapText="1"/>
    </xf>
    <xf numFmtId="0" fontId="4" fillId="2" borderId="47" xfId="0" applyFont="1" applyFill="1" applyBorder="1" applyAlignment="1" applyProtection="1">
      <alignment horizontal="left" vertical="top" wrapText="1"/>
    </xf>
    <xf numFmtId="0" fontId="21" fillId="2" borderId="111" xfId="0" applyFont="1" applyFill="1" applyBorder="1" applyAlignment="1" applyProtection="1">
      <alignment horizontal="center" vertical="center" wrapText="1"/>
    </xf>
    <xf numFmtId="0" fontId="21" fillId="2" borderId="214" xfId="0" applyFont="1" applyFill="1" applyBorder="1" applyAlignment="1" applyProtection="1">
      <alignment horizontal="center" vertical="center" wrapText="1"/>
    </xf>
    <xf numFmtId="0" fontId="54" fillId="24" borderId="200" xfId="0" quotePrefix="1" applyFont="1" applyFill="1" applyBorder="1" applyAlignment="1" applyProtection="1">
      <alignment horizontal="left" vertical="top" wrapText="1"/>
      <protection locked="0"/>
    </xf>
    <xf numFmtId="0" fontId="54" fillId="24" borderId="150" xfId="0" quotePrefix="1" applyFont="1" applyFill="1" applyBorder="1" applyAlignment="1" applyProtection="1">
      <alignment horizontal="left" vertical="top" wrapText="1"/>
      <protection locked="0"/>
    </xf>
    <xf numFmtId="0" fontId="54" fillId="24" borderId="215" xfId="0" quotePrefix="1" applyFont="1" applyFill="1" applyBorder="1" applyAlignment="1" applyProtection="1">
      <alignment horizontal="left" vertical="top" wrapText="1"/>
      <protection locked="0"/>
    </xf>
    <xf numFmtId="0" fontId="98" fillId="26" borderId="4" xfId="0" applyFont="1" applyFill="1" applyBorder="1" applyAlignment="1">
      <alignment horizontal="center" vertical="center"/>
    </xf>
    <xf numFmtId="0" fontId="98" fillId="26" borderId="5" xfId="0" applyFont="1" applyFill="1" applyBorder="1" applyAlignment="1">
      <alignment horizontal="center" vertical="center"/>
    </xf>
    <xf numFmtId="0" fontId="98" fillId="26" borderId="6" xfId="0" applyFont="1" applyFill="1" applyBorder="1" applyAlignment="1">
      <alignment horizontal="center" vertical="center"/>
    </xf>
    <xf numFmtId="0" fontId="17" fillId="24" borderId="23" xfId="0" applyFont="1" applyFill="1" applyBorder="1" applyAlignment="1" applyProtection="1">
      <alignment horizontal="left" vertical="center"/>
      <protection locked="0"/>
    </xf>
    <xf numFmtId="0" fontId="17" fillId="24" borderId="50" xfId="0" applyFont="1" applyFill="1" applyBorder="1" applyAlignment="1" applyProtection="1">
      <alignment horizontal="left" vertical="center"/>
      <protection locked="0"/>
    </xf>
    <xf numFmtId="0" fontId="6" fillId="0" borderId="0" xfId="0" applyFont="1" applyFill="1" applyBorder="1" applyAlignment="1">
      <alignment horizontal="center" vertical="center"/>
    </xf>
    <xf numFmtId="0" fontId="6" fillId="0" borderId="111" xfId="0" applyFont="1" applyFill="1" applyBorder="1" applyAlignment="1">
      <alignment horizontal="center" vertical="center"/>
    </xf>
    <xf numFmtId="0" fontId="6" fillId="0" borderId="111" xfId="0" applyFont="1" applyFill="1" applyBorder="1" applyAlignment="1">
      <alignment horizontal="right" vertical="center"/>
    </xf>
    <xf numFmtId="0" fontId="4" fillId="9" borderId="10" xfId="0" applyFont="1" applyFill="1" applyBorder="1" applyAlignment="1" applyProtection="1">
      <alignment horizontal="center" vertical="center" wrapText="1"/>
    </xf>
    <xf numFmtId="0" fontId="4" fillId="9" borderId="8" xfId="0" applyFont="1" applyFill="1" applyBorder="1" applyAlignment="1" applyProtection="1">
      <alignment horizontal="center" vertical="center" wrapText="1"/>
    </xf>
    <xf numFmtId="0" fontId="6" fillId="0" borderId="48" xfId="0" applyFont="1" applyFill="1" applyBorder="1" applyAlignment="1">
      <alignment horizontal="left" vertical="top" wrapText="1"/>
    </xf>
    <xf numFmtId="0" fontId="6" fillId="0" borderId="15" xfId="0" applyFont="1" applyFill="1" applyBorder="1" applyAlignment="1">
      <alignment horizontal="left" vertical="top" wrapText="1"/>
    </xf>
    <xf numFmtId="0" fontId="46" fillId="2" borderId="0" xfId="0" applyFont="1" applyFill="1" applyBorder="1" applyAlignment="1">
      <alignment horizontal="right" vertical="center"/>
    </xf>
    <xf numFmtId="0" fontId="46" fillId="0" borderId="17" xfId="0" applyFont="1" applyFill="1" applyBorder="1" applyAlignment="1">
      <alignment horizontal="right" vertical="center"/>
    </xf>
    <xf numFmtId="0" fontId="46" fillId="2" borderId="14" xfId="0" applyFont="1" applyFill="1" applyBorder="1" applyAlignment="1">
      <alignment horizontal="right" vertical="center"/>
    </xf>
    <xf numFmtId="0" fontId="46" fillId="2" borderId="9" xfId="0" applyFont="1" applyFill="1" applyBorder="1" applyAlignment="1">
      <alignment horizontal="right" vertical="center"/>
    </xf>
    <xf numFmtId="0" fontId="17" fillId="2" borderId="23" xfId="0" applyFont="1" applyFill="1" applyBorder="1" applyAlignment="1" applyProtection="1">
      <alignment horizontal="left" vertical="center" wrapText="1"/>
    </xf>
    <xf numFmtId="0" fontId="17" fillId="2" borderId="50" xfId="0" applyFont="1" applyFill="1" applyBorder="1" applyAlignment="1" applyProtection="1">
      <alignment horizontal="left" vertical="center" wrapText="1"/>
    </xf>
    <xf numFmtId="0" fontId="17" fillId="2" borderId="18" xfId="0" applyFont="1" applyFill="1" applyBorder="1" applyAlignment="1" applyProtection="1">
      <alignment horizontal="left" vertical="center"/>
    </xf>
    <xf numFmtId="0" fontId="17" fillId="2" borderId="19" xfId="0" applyFont="1" applyFill="1" applyBorder="1" applyAlignment="1" applyProtection="1">
      <alignment horizontal="left" vertical="center"/>
    </xf>
    <xf numFmtId="3" fontId="6" fillId="0" borderId="3" xfId="0" applyNumberFormat="1" applyFont="1" applyFill="1" applyBorder="1" applyAlignment="1">
      <alignment horizontal="center" vertical="center"/>
    </xf>
    <xf numFmtId="3" fontId="6" fillId="0" borderId="108" xfId="0" applyNumberFormat="1" applyFont="1" applyFill="1" applyBorder="1" applyAlignment="1">
      <alignment horizontal="center" vertical="center"/>
    </xf>
    <xf numFmtId="3" fontId="6" fillId="17" borderId="31" xfId="0" applyNumberFormat="1" applyFont="1" applyFill="1" applyBorder="1" applyAlignment="1" applyProtection="1">
      <alignment horizontal="right" vertical="center"/>
    </xf>
    <xf numFmtId="3" fontId="6" fillId="17" borderId="34" xfId="0" applyNumberFormat="1" applyFont="1" applyFill="1" applyBorder="1" applyAlignment="1" applyProtection="1">
      <alignment horizontal="right" vertical="center"/>
    </xf>
    <xf numFmtId="0" fontId="6" fillId="2" borderId="0" xfId="0" applyFont="1" applyFill="1" applyBorder="1" applyAlignment="1" applyProtection="1">
      <alignment horizontal="right" vertical="center"/>
    </xf>
    <xf numFmtId="3" fontId="6" fillId="17" borderId="4" xfId="0" applyNumberFormat="1" applyFont="1" applyFill="1" applyBorder="1" applyAlignment="1" applyProtection="1">
      <alignment horizontal="center" vertical="center"/>
    </xf>
    <xf numFmtId="3" fontId="6" fillId="17" borderId="5" xfId="0" applyNumberFormat="1" applyFont="1" applyFill="1" applyBorder="1" applyAlignment="1" applyProtection="1">
      <alignment horizontal="center" vertical="center"/>
    </xf>
    <xf numFmtId="3" fontId="6" fillId="17" borderId="6" xfId="0" applyNumberFormat="1" applyFont="1" applyFill="1" applyBorder="1" applyAlignment="1" applyProtection="1">
      <alignment horizontal="center" vertical="center"/>
    </xf>
    <xf numFmtId="0" fontId="46" fillId="0" borderId="7" xfId="0" applyFont="1" applyFill="1" applyBorder="1" applyAlignment="1">
      <alignment horizontal="right" vertical="center"/>
    </xf>
    <xf numFmtId="0" fontId="4" fillId="3" borderId="88" xfId="0" applyFont="1" applyFill="1" applyBorder="1" applyAlignment="1">
      <alignment horizontal="center" vertical="center" wrapText="1"/>
    </xf>
    <xf numFmtId="0" fontId="4" fillId="3" borderId="84"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4" fillId="3" borderId="152" xfId="0" applyFont="1" applyFill="1" applyBorder="1" applyAlignment="1">
      <alignment horizontal="center" vertical="center"/>
    </xf>
    <xf numFmtId="0" fontId="6" fillId="0" borderId="0"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48" xfId="0" applyFont="1" applyFill="1" applyBorder="1" applyAlignment="1">
      <alignment horizontal="left" vertical="top" wrapText="1"/>
    </xf>
    <xf numFmtId="0" fontId="6" fillId="2" borderId="15" xfId="0" applyFont="1" applyFill="1" applyBorder="1" applyAlignment="1">
      <alignment horizontal="left" vertical="top" wrapText="1"/>
    </xf>
    <xf numFmtId="0" fontId="17" fillId="2" borderId="23" xfId="0" applyFont="1" applyFill="1" applyBorder="1" applyAlignment="1" applyProtection="1">
      <alignment horizontal="left" vertical="center"/>
    </xf>
    <xf numFmtId="0" fontId="17" fillId="2" borderId="50" xfId="0" applyFont="1" applyFill="1" applyBorder="1" applyAlignment="1" applyProtection="1">
      <alignment horizontal="left" vertical="center"/>
    </xf>
    <xf numFmtId="0" fontId="4" fillId="33" borderId="10" xfId="0" applyFont="1" applyFill="1" applyBorder="1" applyAlignment="1">
      <alignment horizontal="center" vertical="center" wrapText="1"/>
    </xf>
    <xf numFmtId="0" fontId="4" fillId="33" borderId="8" xfId="0" applyFont="1" applyFill="1" applyBorder="1" applyAlignment="1">
      <alignment horizontal="center" vertical="center" wrapText="1"/>
    </xf>
    <xf numFmtId="0" fontId="4" fillId="27" borderId="10" xfId="0" applyFont="1" applyFill="1" applyBorder="1" applyAlignment="1">
      <alignment horizontal="center" vertical="center" wrapText="1"/>
    </xf>
    <xf numFmtId="0" fontId="4" fillId="27" borderId="8" xfId="0" applyFont="1" applyFill="1" applyBorder="1" applyAlignment="1">
      <alignment horizontal="center" vertical="center" wrapText="1"/>
    </xf>
    <xf numFmtId="3" fontId="46" fillId="16" borderId="106" xfId="0" applyNumberFormat="1" applyFont="1" applyFill="1" applyBorder="1" applyAlignment="1">
      <alignment horizontal="center" vertical="center"/>
    </xf>
    <xf numFmtId="3" fontId="46" fillId="16" borderId="107" xfId="0" applyNumberFormat="1" applyFont="1" applyFill="1" applyBorder="1" applyAlignment="1">
      <alignment horizontal="center" vertical="center"/>
    </xf>
    <xf numFmtId="0" fontId="6" fillId="2" borderId="0" xfId="0" applyFont="1" applyFill="1" applyBorder="1" applyAlignment="1">
      <alignment horizontal="right" vertical="center"/>
    </xf>
    <xf numFmtId="3" fontId="6" fillId="17" borderId="99" xfId="0" applyNumberFormat="1" applyFont="1" applyFill="1" applyBorder="1" applyAlignment="1">
      <alignment horizontal="right" vertical="center"/>
    </xf>
    <xf numFmtId="3" fontId="6" fillId="17" borderId="104" xfId="0" applyNumberFormat="1" applyFont="1" applyFill="1" applyBorder="1" applyAlignment="1">
      <alignment horizontal="right" vertical="center"/>
    </xf>
    <xf numFmtId="3" fontId="6" fillId="17" borderId="36" xfId="0" applyNumberFormat="1" applyFont="1" applyFill="1" applyBorder="1" applyAlignment="1">
      <alignment horizontal="right" vertical="center"/>
    </xf>
    <xf numFmtId="3" fontId="6" fillId="17" borderId="105" xfId="0" applyNumberFormat="1" applyFont="1" applyFill="1" applyBorder="1" applyAlignment="1">
      <alignment horizontal="right" vertical="center"/>
    </xf>
    <xf numFmtId="0" fontId="15" fillId="3" borderId="83" xfId="0" applyFont="1" applyFill="1" applyBorder="1" applyAlignment="1" applyProtection="1">
      <alignment horizontal="center" vertical="center" wrapText="1"/>
    </xf>
    <xf numFmtId="0" fontId="15" fillId="3" borderId="84" xfId="0" applyFont="1" applyFill="1" applyBorder="1" applyAlignment="1" applyProtection="1">
      <alignment horizontal="center" vertical="center" wrapText="1"/>
    </xf>
    <xf numFmtId="3" fontId="6" fillId="12" borderId="99" xfId="0" applyNumberFormat="1" applyFont="1" applyFill="1" applyBorder="1" applyAlignment="1">
      <alignment horizontal="right" vertical="center"/>
    </xf>
    <xf numFmtId="3" fontId="6" fillId="12" borderId="104" xfId="0" applyNumberFormat="1" applyFont="1" applyFill="1" applyBorder="1" applyAlignment="1">
      <alignment horizontal="right" vertical="center"/>
    </xf>
    <xf numFmtId="3" fontId="6" fillId="12" borderId="36" xfId="0" applyNumberFormat="1" applyFont="1" applyFill="1" applyBorder="1" applyAlignment="1">
      <alignment horizontal="right" vertical="center"/>
    </xf>
    <xf numFmtId="3" fontId="6" fillId="12" borderId="105" xfId="0" applyNumberFormat="1" applyFont="1" applyFill="1" applyBorder="1" applyAlignment="1">
      <alignment horizontal="right" vertical="center"/>
    </xf>
    <xf numFmtId="0" fontId="6" fillId="2" borderId="17" xfId="0" applyFont="1" applyFill="1" applyBorder="1" applyAlignment="1">
      <alignment horizontal="right" vertical="center"/>
    </xf>
    <xf numFmtId="0" fontId="6" fillId="2" borderId="10" xfId="0" applyFont="1" applyFill="1" applyBorder="1" applyAlignment="1">
      <alignment horizontal="right" vertical="center"/>
    </xf>
    <xf numFmtId="0" fontId="4" fillId="2" borderId="1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17" fillId="2" borderId="20"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7" fillId="2" borderId="14" xfId="0" applyFont="1" applyFill="1" applyBorder="1" applyAlignment="1">
      <alignment horizontal="center" vertical="center"/>
    </xf>
    <xf numFmtId="0" fontId="6" fillId="2" borderId="16" xfId="0" applyFont="1" applyFill="1" applyBorder="1" applyAlignment="1">
      <alignment horizontal="right" vertical="center"/>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xf>
    <xf numFmtId="0" fontId="7" fillId="2" borderId="4"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3" fontId="6" fillId="17" borderId="4" xfId="0" applyNumberFormat="1" applyFont="1" applyFill="1" applyBorder="1" applyAlignment="1" applyProtection="1">
      <alignment horizontal="center" vertical="center" wrapText="1"/>
    </xf>
    <xf numFmtId="3" fontId="6" fillId="17" borderId="6" xfId="0" applyNumberFormat="1" applyFont="1" applyFill="1" applyBorder="1" applyAlignment="1" applyProtection="1">
      <alignment horizontal="center" vertical="center" wrapText="1"/>
    </xf>
    <xf numFmtId="0" fontId="17" fillId="24" borderId="20" xfId="0" applyFont="1" applyFill="1" applyBorder="1" applyAlignment="1" applyProtection="1">
      <alignment horizontal="left" vertical="center"/>
      <protection locked="0"/>
    </xf>
    <xf numFmtId="0" fontId="17" fillId="24" borderId="22" xfId="0" applyFont="1" applyFill="1" applyBorder="1" applyAlignment="1" applyProtection="1">
      <alignment horizontal="left" vertical="center"/>
      <protection locked="0"/>
    </xf>
    <xf numFmtId="0" fontId="4" fillId="27" borderId="10" xfId="0" applyFont="1" applyFill="1" applyBorder="1" applyAlignment="1" applyProtection="1">
      <alignment horizontal="center" vertical="center" wrapText="1"/>
    </xf>
    <xf numFmtId="0" fontId="4" fillId="27" borderId="8" xfId="0" applyFont="1" applyFill="1" applyBorder="1" applyAlignment="1" applyProtection="1">
      <alignment horizontal="center" vertical="center" wrapText="1"/>
    </xf>
    <xf numFmtId="0" fontId="15" fillId="2" borderId="83" xfId="0" applyFont="1" applyFill="1" applyBorder="1" applyAlignment="1">
      <alignment horizontal="center" vertical="center" wrapText="1"/>
    </xf>
    <xf numFmtId="0" fontId="15" fillId="2" borderId="84" xfId="0" applyFont="1" applyFill="1" applyBorder="1" applyAlignment="1">
      <alignment horizontal="center" vertical="center" wrapText="1"/>
    </xf>
    <xf numFmtId="0" fontId="4" fillId="3" borderId="12" xfId="0" applyFont="1" applyFill="1" applyBorder="1" applyAlignment="1" applyProtection="1">
      <alignment horizontal="center" vertical="center"/>
    </xf>
    <xf numFmtId="0" fontId="4" fillId="3" borderId="48"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6" fillId="2" borderId="48" xfId="0" applyFont="1" applyFill="1" applyBorder="1" applyAlignment="1" applyProtection="1">
      <alignment horizontal="left" vertical="top" wrapText="1"/>
    </xf>
    <xf numFmtId="0" fontId="6" fillId="2" borderId="15" xfId="0" applyFont="1" applyFill="1" applyBorder="1" applyAlignment="1" applyProtection="1">
      <alignment horizontal="left" vertical="top" wrapText="1"/>
    </xf>
    <xf numFmtId="0" fontId="46" fillId="2" borderId="14" xfId="0" applyFont="1" applyFill="1" applyBorder="1" applyAlignment="1" applyProtection="1">
      <alignment horizontal="right" vertical="center"/>
    </xf>
    <xf numFmtId="0" fontId="46" fillId="2" borderId="9" xfId="0" applyFont="1" applyFill="1" applyBorder="1" applyAlignment="1" applyProtection="1">
      <alignment horizontal="right" vertical="center"/>
    </xf>
    <xf numFmtId="0" fontId="6" fillId="2" borderId="17" xfId="0" applyFont="1" applyFill="1" applyBorder="1" applyAlignment="1" applyProtection="1">
      <alignment horizontal="right" vertical="center"/>
    </xf>
    <xf numFmtId="0" fontId="6" fillId="2" borderId="10" xfId="0" applyFont="1" applyFill="1" applyBorder="1" applyAlignment="1" applyProtection="1">
      <alignment horizontal="right" vertical="center"/>
    </xf>
    <xf numFmtId="0" fontId="6" fillId="2" borderId="16" xfId="0" applyFont="1" applyFill="1" applyBorder="1" applyAlignment="1" applyProtection="1">
      <alignment horizontal="right" vertical="center"/>
    </xf>
    <xf numFmtId="0" fontId="47" fillId="24" borderId="4" xfId="0" applyFont="1" applyFill="1" applyBorder="1" applyAlignment="1" applyProtection="1">
      <alignment horizontal="left" vertical="center" wrapText="1"/>
      <protection locked="0"/>
    </xf>
    <xf numFmtId="0" fontId="47" fillId="24" borderId="6" xfId="0" applyFont="1" applyFill="1" applyBorder="1" applyAlignment="1" applyProtection="1">
      <alignment horizontal="left" vertical="center" wrapText="1"/>
      <protection locked="0"/>
    </xf>
    <xf numFmtId="0" fontId="103" fillId="26" borderId="3" xfId="0" applyFont="1" applyFill="1" applyBorder="1" applyAlignment="1">
      <alignment horizontal="center" vertical="center" wrapText="1"/>
    </xf>
    <xf numFmtId="0" fontId="39" fillId="5" borderId="4" xfId="0" applyFont="1" applyFill="1" applyBorder="1" applyAlignment="1">
      <alignment horizontal="right" vertical="center" wrapText="1"/>
    </xf>
    <xf numFmtId="0" fontId="57" fillId="5" borderId="5" xfId="0" applyFont="1" applyFill="1" applyBorder="1" applyAlignment="1">
      <alignment horizontal="right" vertical="center" wrapText="1"/>
    </xf>
    <xf numFmtId="0" fontId="103" fillId="26" borderId="4" xfId="0" applyFont="1" applyFill="1" applyBorder="1" applyAlignment="1">
      <alignment horizontal="center" vertical="center" wrapText="1"/>
    </xf>
    <xf numFmtId="0" fontId="103" fillId="26" borderId="6" xfId="0" applyFont="1" applyFill="1" applyBorder="1" applyAlignment="1">
      <alignment horizontal="center" vertical="center" wrapText="1"/>
    </xf>
    <xf numFmtId="0" fontId="47" fillId="24" borderId="4" xfId="0" applyFont="1" applyFill="1" applyBorder="1" applyAlignment="1" applyProtection="1">
      <alignment horizontal="center" vertical="center" wrapText="1"/>
      <protection locked="0"/>
    </xf>
    <xf numFmtId="0" fontId="47" fillId="24" borderId="6" xfId="0" applyFont="1" applyFill="1" applyBorder="1" applyAlignment="1" applyProtection="1">
      <alignment horizontal="center" vertical="center" wrapText="1"/>
      <protection locked="0"/>
    </xf>
    <xf numFmtId="0" fontId="102" fillId="0" borderId="0" xfId="0" applyFont="1" applyAlignment="1">
      <alignment horizontal="center" vertical="center" wrapText="1"/>
    </xf>
    <xf numFmtId="0" fontId="9" fillId="0" borderId="0" xfId="0" applyFont="1" applyAlignment="1">
      <alignment horizontal="right" vertical="center"/>
    </xf>
    <xf numFmtId="0" fontId="77" fillId="23" borderId="0" xfId="0" applyFont="1" applyFill="1" applyAlignment="1" applyProtection="1">
      <alignment horizontal="right" vertical="center" wrapText="1"/>
    </xf>
    <xf numFmtId="0" fontId="103" fillId="26" borderId="5" xfId="0" applyFont="1" applyFill="1" applyBorder="1" applyAlignment="1">
      <alignment horizontal="center" vertical="center" wrapText="1"/>
    </xf>
    <xf numFmtId="0" fontId="38" fillId="0" borderId="4" xfId="0" applyFont="1" applyFill="1" applyBorder="1" applyAlignment="1" applyProtection="1">
      <alignment horizontal="left" vertical="top" wrapText="1"/>
    </xf>
    <xf numFmtId="0" fontId="38" fillId="0" borderId="5" xfId="0" applyFont="1" applyFill="1" applyBorder="1" applyAlignment="1" applyProtection="1">
      <alignment horizontal="left" vertical="top" wrapText="1"/>
    </xf>
    <xf numFmtId="0" fontId="38" fillId="0" borderId="6" xfId="0" applyFont="1" applyFill="1" applyBorder="1" applyAlignment="1" applyProtection="1">
      <alignment horizontal="left" vertical="top" wrapText="1"/>
    </xf>
    <xf numFmtId="0" fontId="103" fillId="26" borderId="3" xfId="0" applyFont="1" applyFill="1" applyBorder="1" applyAlignment="1" applyProtection="1">
      <alignment horizontal="center" vertical="center" wrapText="1"/>
    </xf>
    <xf numFmtId="0" fontId="65" fillId="0" borderId="3" xfId="0" applyFont="1" applyBorder="1" applyAlignment="1">
      <alignment horizontal="left" vertical="top" wrapText="1"/>
    </xf>
    <xf numFmtId="0" fontId="53" fillId="24" borderId="24" xfId="0" applyFont="1" applyFill="1" applyBorder="1" applyAlignment="1" applyProtection="1">
      <alignment horizontal="center" vertical="center"/>
      <protection locked="0"/>
    </xf>
    <xf numFmtId="0" fontId="65" fillId="0" borderId="4" xfId="0" applyFont="1" applyBorder="1" applyAlignment="1">
      <alignment horizontal="left" vertical="top" wrapText="1"/>
    </xf>
    <xf numFmtId="0" fontId="65" fillId="0" borderId="5" xfId="0" applyFont="1" applyBorder="1" applyAlignment="1">
      <alignment horizontal="left" vertical="top" wrapText="1"/>
    </xf>
    <xf numFmtId="0" fontId="65" fillId="0" borderId="6" xfId="0" applyFont="1" applyBorder="1" applyAlignment="1">
      <alignment horizontal="left" vertical="top" wrapText="1"/>
    </xf>
    <xf numFmtId="0" fontId="103" fillId="23" borderId="11" xfId="0" applyFont="1" applyFill="1" applyBorder="1" applyAlignment="1">
      <alignment horizontal="center" vertical="center" wrapText="1"/>
    </xf>
    <xf numFmtId="0" fontId="103" fillId="23" borderId="14" xfId="0" applyFont="1" applyFill="1" applyBorder="1" applyAlignment="1">
      <alignment horizontal="center" vertical="center" wrapText="1"/>
    </xf>
    <xf numFmtId="0" fontId="77" fillId="26" borderId="4" xfId="0" applyFont="1" applyFill="1" applyBorder="1" applyAlignment="1">
      <alignment horizontal="center" vertical="center" wrapText="1"/>
    </xf>
    <xf numFmtId="0" fontId="77" fillId="26" borderId="5" xfId="0" applyFont="1" applyFill="1" applyBorder="1" applyAlignment="1">
      <alignment horizontal="center" vertical="center" wrapText="1"/>
    </xf>
    <xf numFmtId="0" fontId="77" fillId="26" borderId="6" xfId="0" applyFont="1" applyFill="1" applyBorder="1" applyAlignment="1">
      <alignment horizontal="center" vertical="center" wrapText="1"/>
    </xf>
    <xf numFmtId="0" fontId="103" fillId="26" borderId="4" xfId="0" applyFont="1" applyFill="1" applyBorder="1" applyAlignment="1" applyProtection="1">
      <alignment horizontal="center" vertical="center" wrapText="1"/>
    </xf>
    <xf numFmtId="0" fontId="103" fillId="26" borderId="5" xfId="0" applyFont="1" applyFill="1" applyBorder="1" applyAlignment="1" applyProtection="1">
      <alignment horizontal="center" vertical="center" wrapText="1"/>
    </xf>
    <xf numFmtId="0" fontId="103" fillId="26" borderId="6" xfId="0" applyFont="1" applyFill="1" applyBorder="1" applyAlignment="1" applyProtection="1">
      <alignment horizontal="center" vertical="center" wrapText="1"/>
    </xf>
    <xf numFmtId="0" fontId="65" fillId="0" borderId="4" xfId="0" applyFont="1" applyFill="1" applyBorder="1" applyAlignment="1">
      <alignment horizontal="left" vertical="top" wrapText="1"/>
    </xf>
    <xf numFmtId="0" fontId="65" fillId="0" borderId="5" xfId="0" applyFont="1" applyFill="1" applyBorder="1" applyAlignment="1">
      <alignment horizontal="left" vertical="top" wrapText="1"/>
    </xf>
    <xf numFmtId="0" fontId="65" fillId="0" borderId="6" xfId="0" applyFont="1" applyFill="1" applyBorder="1" applyAlignment="1">
      <alignment horizontal="left" vertical="top" wrapTex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31" fillId="24" borderId="1" xfId="0" applyFont="1" applyFill="1" applyBorder="1" applyAlignment="1" applyProtection="1">
      <alignment horizontal="center" vertical="center" wrapText="1"/>
      <protection locked="0"/>
    </xf>
    <xf numFmtId="0" fontId="31" fillId="24" borderId="1" xfId="0" applyFont="1" applyFill="1" applyBorder="1" applyAlignment="1" applyProtection="1">
      <alignment horizontal="left" vertical="center" wrapText="1"/>
      <protection locked="0"/>
    </xf>
    <xf numFmtId="165" fontId="31" fillId="24" borderId="2" xfId="0" applyNumberFormat="1" applyFont="1" applyFill="1" applyBorder="1" applyAlignment="1" applyProtection="1">
      <alignment horizontal="center" vertical="center" wrapText="1"/>
      <protection locked="0"/>
    </xf>
    <xf numFmtId="0" fontId="31" fillId="24" borderId="0" xfId="0" applyFont="1" applyFill="1" applyBorder="1" applyAlignment="1" applyProtection="1">
      <alignment horizontal="center" vertical="center" wrapText="1"/>
      <protection locked="0"/>
    </xf>
    <xf numFmtId="165" fontId="31" fillId="24" borderId="1" xfId="0" applyNumberFormat="1" applyFont="1" applyFill="1" applyBorder="1" applyAlignment="1" applyProtection="1">
      <alignment horizontal="center" vertical="center" wrapText="1"/>
      <protection locked="0"/>
    </xf>
    <xf numFmtId="0" fontId="85" fillId="0" borderId="0" xfId="0" applyFont="1" applyAlignment="1">
      <alignment horizontal="center" vertical="center"/>
    </xf>
    <xf numFmtId="0" fontId="0" fillId="0" borderId="0" xfId="0" applyAlignment="1">
      <alignment horizontal="center" vertical="center"/>
    </xf>
    <xf numFmtId="0" fontId="100" fillId="17" borderId="4" xfId="0" applyFont="1" applyFill="1" applyBorder="1" applyAlignment="1">
      <alignment horizontal="center" vertical="center"/>
    </xf>
    <xf numFmtId="0" fontId="100" fillId="17" borderId="87" xfId="0" applyFont="1" applyFill="1" applyBorder="1" applyAlignment="1">
      <alignment horizontal="center" vertical="center"/>
    </xf>
    <xf numFmtId="0" fontId="102" fillId="0" borderId="0" xfId="0" applyFont="1" applyAlignment="1">
      <alignment horizontal="center" vertical="center"/>
    </xf>
    <xf numFmtId="0" fontId="85" fillId="0" borderId="80" xfId="0" applyFont="1" applyBorder="1" applyAlignment="1">
      <alignment horizontal="center" vertical="center"/>
    </xf>
    <xf numFmtId="0" fontId="61" fillId="0" borderId="0" xfId="0" applyFont="1" applyAlignment="1">
      <alignment horizontal="left" vertical="center" wrapText="1"/>
    </xf>
    <xf numFmtId="0" fontId="22" fillId="24" borderId="0" xfId="0" applyFont="1" applyFill="1" applyBorder="1" applyAlignment="1" applyProtection="1">
      <alignment horizontal="center" vertical="center"/>
      <protection locked="0"/>
    </xf>
    <xf numFmtId="0" fontId="114" fillId="0" borderId="0" xfId="0" applyFont="1" applyAlignment="1">
      <alignment horizontal="center"/>
    </xf>
    <xf numFmtId="0" fontId="37" fillId="0" borderId="0" xfId="0" applyFont="1" applyAlignment="1">
      <alignment horizontal="right" vertical="center"/>
    </xf>
  </cellXfs>
  <cellStyles count="3">
    <cellStyle name="Normal" xfId="0" builtinId="0"/>
    <cellStyle name="Normal 2" xfId="1" xr:uid="{00000000-0005-0000-0000-000001000000}"/>
    <cellStyle name="Pourcentage 2" xfId="2" xr:uid="{00000000-0005-0000-0000-000003000000}"/>
  </cellStyles>
  <dxfs count="88">
    <dxf>
      <fill>
        <patternFill patternType="none">
          <bgColor auto="1"/>
        </patternFill>
      </fill>
    </dxf>
    <dxf>
      <fill>
        <patternFill>
          <bgColor theme="8" tint="0.59996337778862885"/>
        </patternFill>
      </fill>
    </dxf>
    <dxf>
      <fill>
        <patternFill>
          <bgColor rgb="FFFF0000"/>
        </patternFill>
      </fill>
    </dxf>
    <dxf>
      <fill>
        <patternFill patternType="mediumGray"/>
      </fill>
    </dxf>
    <dxf>
      <fill>
        <patternFill>
          <bgColor rgb="FFFF0000"/>
        </patternFill>
      </fill>
    </dxf>
    <dxf>
      <fill>
        <patternFill>
          <bgColor rgb="FFFF0000"/>
        </patternFill>
      </fill>
    </dxf>
    <dxf>
      <fill>
        <patternFill>
          <bgColor rgb="FFFF0000"/>
        </patternFill>
      </fill>
    </dxf>
    <dxf>
      <fill>
        <patternFill patternType="mediumGray"/>
      </fill>
    </dxf>
    <dxf>
      <fill>
        <patternFill patternType="mediumGray">
          <bgColor auto="1"/>
        </patternFill>
      </fill>
    </dxf>
    <dxf>
      <fill>
        <patternFill>
          <bgColor rgb="FFFF0000"/>
        </patternFill>
      </fill>
    </dxf>
    <dxf>
      <fill>
        <patternFill patternType="mediumGray"/>
      </fill>
    </dxf>
    <dxf>
      <fill>
        <patternFill>
          <bgColor rgb="FFFF0000"/>
        </patternFill>
      </fill>
    </dxf>
    <dxf>
      <fill>
        <patternFill>
          <bgColor rgb="FFFF0000"/>
        </patternFill>
      </fill>
    </dxf>
    <dxf>
      <fill>
        <patternFill>
          <bgColor rgb="FFFF0000"/>
        </patternFill>
      </fill>
    </dxf>
    <dxf>
      <fill>
        <patternFill patternType="mediumGray"/>
      </fill>
    </dxf>
    <dxf>
      <fill>
        <patternFill patternType="mediumGray">
          <bgColor auto="1"/>
        </patternFill>
      </fill>
    </dxf>
    <dxf>
      <fill>
        <patternFill>
          <bgColor rgb="FFFF0000"/>
        </patternFill>
      </fill>
    </dxf>
    <dxf>
      <fill>
        <patternFill patternType="mediumGray"/>
      </fill>
    </dxf>
    <dxf>
      <fill>
        <patternFill>
          <bgColor rgb="FFFF0000"/>
        </patternFill>
      </fill>
    </dxf>
    <dxf>
      <fill>
        <patternFill>
          <bgColor rgb="FFFF0000"/>
        </patternFill>
      </fill>
    </dxf>
    <dxf>
      <fill>
        <patternFill>
          <bgColor rgb="FFFF0000"/>
        </patternFill>
      </fill>
    </dxf>
    <dxf>
      <fill>
        <patternFill patternType="mediumGray"/>
      </fill>
    </dxf>
    <dxf>
      <fill>
        <patternFill patternType="mediumGray">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0000"/>
        </patternFill>
      </fill>
    </dxf>
    <dxf>
      <fill>
        <patternFill>
          <bgColor rgb="FFFF00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patternFill>
      </fill>
    </dxf>
    <dxf>
      <fill>
        <patternFill>
          <bgColor theme="8"/>
        </patternFill>
      </fill>
    </dxf>
    <dxf>
      <fill>
        <patternFill>
          <bgColor theme="8"/>
        </patternFill>
      </fill>
    </dxf>
    <dxf>
      <fill>
        <patternFill>
          <bgColor theme="8"/>
        </patternFill>
      </fill>
    </dxf>
    <dxf>
      <fill>
        <patternFill>
          <bgColor rgb="FFFF0000"/>
        </patternFill>
      </fill>
    </dxf>
    <dxf>
      <fill>
        <patternFill>
          <bgColor rgb="FFFF0000"/>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solid">
          <bgColor theme="9"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0000"/>
        </patternFill>
      </fill>
    </dxf>
    <dxf>
      <fill>
        <patternFill>
          <bgColor rgb="FFFF00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rgb="FFFF0000"/>
        </patternFill>
      </fill>
    </dxf>
    <dxf>
      <fill>
        <patternFill>
          <bgColor rgb="FFFF0000"/>
        </patternFill>
      </fill>
    </dxf>
    <dxf>
      <fill>
        <patternFill>
          <bgColor rgb="FFFF0000"/>
        </patternFill>
      </fill>
    </dxf>
    <dxf>
      <fill>
        <patternFill>
          <bgColor theme="1"/>
        </patternFill>
      </fill>
    </dxf>
    <dxf>
      <fill>
        <patternFill>
          <bgColor rgb="FFFF0000"/>
        </patternFill>
      </fill>
    </dxf>
    <dxf>
      <fill>
        <patternFill>
          <bgColor rgb="FFFF0000"/>
        </patternFill>
      </fill>
    </dxf>
    <dxf>
      <fill>
        <patternFill>
          <bgColor theme="1"/>
        </patternFill>
      </fill>
    </dxf>
    <dxf>
      <fill>
        <patternFill>
          <bgColor theme="1"/>
        </patternFill>
      </fill>
    </dxf>
    <dxf>
      <font>
        <color theme="1"/>
      </font>
      <fill>
        <patternFill>
          <bgColor rgb="FFFF0000"/>
        </patternFill>
      </fill>
    </dxf>
    <dxf>
      <font>
        <color theme="1"/>
      </font>
      <fill>
        <patternFill>
          <bgColor rgb="FFFF0000"/>
        </patternFill>
      </fill>
    </dxf>
    <dxf>
      <fill>
        <patternFill patternType="solid">
          <bgColor theme="8" tint="0.79998168889431442"/>
        </patternFill>
      </fill>
    </dxf>
    <dxf>
      <fill>
        <patternFill patternType="solid">
          <bgColor theme="8" tint="0.79998168889431442"/>
        </patternFill>
      </fill>
    </dxf>
  </dxfs>
  <tableStyles count="0" defaultTableStyle="TableStyleMedium2" defaultPivotStyle="PivotStyleLight16"/>
  <colors>
    <mruColors>
      <color rgb="FFFFFFCC"/>
      <color rgb="FFFFFF66"/>
      <color rgb="FFFFFF99"/>
      <color rgb="FFFFFFFF"/>
      <color rgb="FFFF99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1276350</xdr:colOff>
      <xdr:row>3</xdr:row>
      <xdr:rowOff>66675</xdr:rowOff>
    </xdr:from>
    <xdr:to>
      <xdr:col>0</xdr:col>
      <xdr:colOff>1517214</xdr:colOff>
      <xdr:row>3</xdr:row>
      <xdr:rowOff>284877</xdr:rowOff>
    </xdr:to>
    <xdr:pic>
      <xdr:nvPicPr>
        <xdr:cNvPr id="17" name="Image 16">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1"/>
        <a:stretch>
          <a:fillRect/>
        </a:stretch>
      </xdr:blipFill>
      <xdr:spPr>
        <a:xfrm>
          <a:off x="1476375" y="1609725"/>
          <a:ext cx="237689" cy="218202"/>
        </a:xfrm>
        <a:prstGeom prst="rect">
          <a:avLst/>
        </a:prstGeom>
      </xdr:spPr>
    </xdr:pic>
    <xdr:clientData/>
  </xdr:twoCellAnchor>
  <xdr:oneCellAnchor>
    <xdr:from>
      <xdr:col>16</xdr:col>
      <xdr:colOff>419100</xdr:colOff>
      <xdr:row>2</xdr:row>
      <xdr:rowOff>0</xdr:rowOff>
    </xdr:from>
    <xdr:ext cx="184731" cy="264560"/>
    <xdr:sp macro="" textlink="">
      <xdr:nvSpPr>
        <xdr:cNvPr id="19" name="ZoneTexte 18">
          <a:extLst>
            <a:ext uri="{FF2B5EF4-FFF2-40B4-BE49-F238E27FC236}">
              <a16:creationId xmlns:a16="http://schemas.microsoft.com/office/drawing/2014/main" id="{00000000-0008-0000-0500-000013000000}"/>
            </a:ext>
          </a:extLst>
        </xdr:cNvPr>
        <xdr:cNvSpPr txBox="1"/>
      </xdr:nvSpPr>
      <xdr:spPr>
        <a:xfrm>
          <a:off x="10572750" y="1152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16</xdr:col>
      <xdr:colOff>419100</xdr:colOff>
      <xdr:row>0</xdr:row>
      <xdr:rowOff>0</xdr:rowOff>
    </xdr:from>
    <xdr:ext cx="184731" cy="264560"/>
    <xdr:sp macro="" textlink="">
      <xdr:nvSpPr>
        <xdr:cNvPr id="5" name="ZoneTexte 4">
          <a:extLst>
            <a:ext uri="{FF2B5EF4-FFF2-40B4-BE49-F238E27FC236}">
              <a16:creationId xmlns:a16="http://schemas.microsoft.com/office/drawing/2014/main" id="{00000000-0008-0000-0500-000005000000}"/>
            </a:ext>
          </a:extLst>
        </xdr:cNvPr>
        <xdr:cNvSpPr txBox="1"/>
      </xdr:nvSpPr>
      <xdr:spPr>
        <a:xfrm>
          <a:off x="14363700" y="9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268817</xdr:colOff>
      <xdr:row>3</xdr:row>
      <xdr:rowOff>65617</xdr:rowOff>
    </xdr:from>
    <xdr:to>
      <xdr:col>2</xdr:col>
      <xdr:colOff>525556</xdr:colOff>
      <xdr:row>3</xdr:row>
      <xdr:rowOff>277469</xdr:rowOff>
    </xdr:to>
    <xdr:pic>
      <xdr:nvPicPr>
        <xdr:cNvPr id="11" name="Image 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
        <a:stretch>
          <a:fillRect/>
        </a:stretch>
      </xdr:blipFill>
      <xdr:spPr>
        <a:xfrm>
          <a:off x="468842" y="532342"/>
          <a:ext cx="256739" cy="211852"/>
        </a:xfrm>
        <a:prstGeom prst="rect">
          <a:avLst/>
        </a:prstGeom>
      </xdr:spPr>
    </xdr:pic>
    <xdr:clientData/>
  </xdr:twoCellAnchor>
  <xdr:oneCellAnchor>
    <xdr:from>
      <xdr:col>21</xdr:col>
      <xdr:colOff>419100</xdr:colOff>
      <xdr:row>1</xdr:row>
      <xdr:rowOff>0</xdr:rowOff>
    </xdr:from>
    <xdr:ext cx="184731" cy="264560"/>
    <xdr:sp macro="" textlink="">
      <xdr:nvSpPr>
        <xdr:cNvPr id="14" name="ZoneTexte 13">
          <a:extLst>
            <a:ext uri="{FF2B5EF4-FFF2-40B4-BE49-F238E27FC236}">
              <a16:creationId xmlns:a16="http://schemas.microsoft.com/office/drawing/2014/main" id="{00000000-0008-0000-0A00-00000E000000}"/>
            </a:ext>
          </a:extLst>
        </xdr:cNvPr>
        <xdr:cNvSpPr txBox="1"/>
      </xdr:nvSpPr>
      <xdr:spPr>
        <a:xfrm>
          <a:off x="18643600" y="53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158750</xdr:colOff>
      <xdr:row>2</xdr:row>
      <xdr:rowOff>44450</xdr:rowOff>
    </xdr:from>
    <xdr:to>
      <xdr:col>0</xdr:col>
      <xdr:colOff>399614</xdr:colOff>
      <xdr:row>2</xdr:row>
      <xdr:rowOff>269002</xdr:rowOff>
    </xdr:to>
    <xdr:pic>
      <xdr:nvPicPr>
        <xdr:cNvPr id="6" name="Imag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a:stretch>
          <a:fillRect/>
        </a:stretch>
      </xdr:blipFill>
      <xdr:spPr>
        <a:xfrm>
          <a:off x="244475" y="673100"/>
          <a:ext cx="240864" cy="22455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12</xdr:col>
          <xdr:colOff>774700</xdr:colOff>
          <xdr:row>2</xdr:row>
          <xdr:rowOff>50800</xdr:rowOff>
        </xdr:from>
        <xdr:to>
          <xdr:col>13</xdr:col>
          <xdr:colOff>304800</xdr:colOff>
          <xdr:row>2</xdr:row>
          <xdr:rowOff>317500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B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812800</xdr:colOff>
          <xdr:row>2</xdr:row>
          <xdr:rowOff>50800</xdr:rowOff>
        </xdr:from>
        <xdr:to>
          <xdr:col>13</xdr:col>
          <xdr:colOff>1117600</xdr:colOff>
          <xdr:row>2</xdr:row>
          <xdr:rowOff>317500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B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774700</xdr:colOff>
          <xdr:row>2</xdr:row>
          <xdr:rowOff>317500</xdr:rowOff>
        </xdr:from>
        <xdr:to>
          <xdr:col>13</xdr:col>
          <xdr:colOff>298450</xdr:colOff>
          <xdr:row>4</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B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819150</xdr:colOff>
          <xdr:row>2</xdr:row>
          <xdr:rowOff>317500</xdr:rowOff>
        </xdr:from>
        <xdr:to>
          <xdr:col>13</xdr:col>
          <xdr:colOff>1123950</xdr:colOff>
          <xdr:row>4</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B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vmlDrawing" Target="../drawings/vmlDrawing7.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72898-E625-4F78-B562-C3AFE4635011}">
  <sheetPr>
    <tabColor rgb="FF00B050"/>
  </sheetPr>
  <dimension ref="A1:O77"/>
  <sheetViews>
    <sheetView workbookViewId="0">
      <selection activeCell="A44" sqref="A44"/>
    </sheetView>
  </sheetViews>
  <sheetFormatPr baseColWidth="10" defaultColWidth="10.81640625" defaultRowHeight="14.5" x14ac:dyDescent="0.35"/>
  <cols>
    <col min="1" max="1" width="1.81640625" style="1043" bestFit="1" customWidth="1"/>
    <col min="2" max="2" width="42.1796875" style="1043" customWidth="1"/>
    <col min="3" max="3" width="2.54296875" style="1043" customWidth="1"/>
    <col min="4" max="4" width="24.81640625" style="1043" customWidth="1"/>
    <col min="5" max="5" width="10.81640625" style="1043"/>
    <col min="6" max="6" width="24.81640625" style="1043" customWidth="1"/>
    <col min="7" max="16384" width="10.81640625" style="1043"/>
  </cols>
  <sheetData>
    <row r="1" spans="1:15" ht="21" x14ac:dyDescent="0.35">
      <c r="D1" s="1235" t="s">
        <v>191</v>
      </c>
      <c r="E1"/>
      <c r="F1" s="1057" t="s">
        <v>190</v>
      </c>
      <c r="H1" s="1303" t="s">
        <v>447</v>
      </c>
      <c r="I1" s="1303"/>
      <c r="J1" s="1303"/>
      <c r="K1" s="1303"/>
      <c r="L1" s="1303"/>
      <c r="M1" s="1303"/>
      <c r="N1" s="580" t="s">
        <v>537</v>
      </c>
      <c r="O1" s="581">
        <f>BP_Annexe1A_Depenses!K2</f>
        <v>44691</v>
      </c>
    </row>
    <row r="2" spans="1:15" ht="15" thickBot="1" x14ac:dyDescent="0.4">
      <c r="D2" s="1056"/>
      <c r="E2"/>
      <c r="F2" s="1056"/>
      <c r="H2" s="1225" t="s">
        <v>333</v>
      </c>
      <c r="I2" s="1225" t="s">
        <v>335</v>
      </c>
      <c r="J2" s="1225" t="s">
        <v>334</v>
      </c>
      <c r="K2" s="1225" t="s">
        <v>411</v>
      </c>
      <c r="L2" s="1225" t="s">
        <v>412</v>
      </c>
      <c r="M2" s="1226" t="s">
        <v>492</v>
      </c>
    </row>
    <row r="3" spans="1:15" x14ac:dyDescent="0.35">
      <c r="A3" s="1069"/>
      <c r="B3" s="1306" t="s">
        <v>456</v>
      </c>
      <c r="C3" s="1306"/>
      <c r="D3" s="1307"/>
      <c r="E3"/>
      <c r="F3" s="1056"/>
      <c r="H3" s="1084" t="s">
        <v>328</v>
      </c>
      <c r="I3" s="1084" t="s">
        <v>320</v>
      </c>
      <c r="J3" s="1084" t="s">
        <v>329</v>
      </c>
      <c r="K3" s="1084" t="s">
        <v>413</v>
      </c>
      <c r="L3" s="1084" t="s">
        <v>413</v>
      </c>
      <c r="M3" s="1084" t="s">
        <v>490</v>
      </c>
    </row>
    <row r="4" spans="1:15" x14ac:dyDescent="0.35">
      <c r="A4" s="1070"/>
      <c r="D4" s="1071"/>
      <c r="H4" s="1084" t="s">
        <v>330</v>
      </c>
      <c r="I4" s="1084" t="s">
        <v>321</v>
      </c>
      <c r="J4" s="1084" t="s">
        <v>331</v>
      </c>
      <c r="K4" s="1084" t="s">
        <v>414</v>
      </c>
      <c r="L4" s="1084" t="s">
        <v>414</v>
      </c>
      <c r="M4" s="1084" t="s">
        <v>491</v>
      </c>
    </row>
    <row r="5" spans="1:15" x14ac:dyDescent="0.35">
      <c r="A5" s="1072">
        <v>1</v>
      </c>
      <c r="B5" s="1050" t="s">
        <v>205</v>
      </c>
      <c r="C5" s="1048" t="s">
        <v>144</v>
      </c>
      <c r="D5" s="1236">
        <f>PlanFinance_Convention!G9</f>
        <v>0</v>
      </c>
      <c r="F5" s="1241">
        <f>PlanFinance_Execut!G9</f>
        <v>0</v>
      </c>
      <c r="H5" s="1084"/>
      <c r="I5" s="1084"/>
      <c r="J5" s="1084" t="s">
        <v>332</v>
      </c>
      <c r="K5" s="1084" t="s">
        <v>415</v>
      </c>
      <c r="L5" s="1084" t="s">
        <v>415</v>
      </c>
    </row>
    <row r="6" spans="1:15" x14ac:dyDescent="0.35">
      <c r="A6" s="1073" t="s">
        <v>145</v>
      </c>
      <c r="B6" s="1044" t="s">
        <v>244</v>
      </c>
      <c r="C6" s="1048" t="s">
        <v>144</v>
      </c>
      <c r="D6" s="1237">
        <f>PlanFinance_Convention!G7</f>
        <v>0</v>
      </c>
      <c r="F6" s="1243">
        <f>PlanFinance_Execut!G7</f>
        <v>0</v>
      </c>
      <c r="H6" s="1084"/>
      <c r="I6" s="1084"/>
      <c r="J6" s="1084"/>
      <c r="K6" s="1084" t="s">
        <v>222</v>
      </c>
      <c r="L6" s="1084"/>
    </row>
    <row r="7" spans="1:15" x14ac:dyDescent="0.35">
      <c r="A7" s="1073" t="s">
        <v>145</v>
      </c>
      <c r="B7" s="1044" t="s">
        <v>146</v>
      </c>
      <c r="C7" s="1048" t="s">
        <v>144</v>
      </c>
      <c r="D7" s="1237">
        <f>PlanFinance_Convention!G8</f>
        <v>0</v>
      </c>
      <c r="F7" s="1243">
        <f>PlanFinance_Execut!G8</f>
        <v>0</v>
      </c>
      <c r="H7" s="1084"/>
      <c r="I7" s="1084"/>
      <c r="J7" s="1084"/>
      <c r="K7" s="1084" t="s">
        <v>221</v>
      </c>
      <c r="L7" s="1084"/>
    </row>
    <row r="8" spans="1:15" x14ac:dyDescent="0.35">
      <c r="A8" s="1074"/>
      <c r="B8" s="1051"/>
      <c r="C8" s="1045"/>
      <c r="D8" s="1238"/>
      <c r="F8" s="1245"/>
      <c r="H8" s="1084"/>
      <c r="I8" s="1084"/>
      <c r="J8" s="1084"/>
      <c r="K8" s="1084" t="s">
        <v>416</v>
      </c>
      <c r="L8" s="1084"/>
    </row>
    <row r="9" spans="1:15" x14ac:dyDescent="0.35">
      <c r="A9" s="1072">
        <v>2</v>
      </c>
      <c r="B9" s="1050" t="s">
        <v>232</v>
      </c>
      <c r="C9" s="1048" t="s">
        <v>144</v>
      </c>
      <c r="D9" s="1236">
        <f>PlanFinance_Convention!G14</f>
        <v>0</v>
      </c>
      <c r="F9" s="1241">
        <f>PlanFinance_Execut!G14</f>
        <v>0</v>
      </c>
      <c r="K9" s="1084" t="s">
        <v>409</v>
      </c>
    </row>
    <row r="10" spans="1:15" x14ac:dyDescent="0.35">
      <c r="A10" s="1073" t="s">
        <v>145</v>
      </c>
      <c r="B10" s="1044" t="s">
        <v>230</v>
      </c>
      <c r="C10" s="1048" t="s">
        <v>144</v>
      </c>
      <c r="D10" s="1237">
        <f>PlanFinance_Convention!G11</f>
        <v>0</v>
      </c>
      <c r="F10" s="1243">
        <f>PlanFinance_Execut!G11</f>
        <v>0</v>
      </c>
      <c r="K10" s="1084" t="s">
        <v>410</v>
      </c>
    </row>
    <row r="11" spans="1:15" x14ac:dyDescent="0.35">
      <c r="A11" s="1073" t="s">
        <v>145</v>
      </c>
      <c r="B11" s="1044" t="s">
        <v>554</v>
      </c>
      <c r="C11" s="1048" t="s">
        <v>144</v>
      </c>
      <c r="D11" s="1237">
        <f>PlanFinance_Convention!G12</f>
        <v>0</v>
      </c>
      <c r="F11" s="1243">
        <f>PlanFinance_Execut!G12</f>
        <v>0</v>
      </c>
      <c r="K11" s="1084" t="s">
        <v>70</v>
      </c>
    </row>
    <row r="12" spans="1:15" x14ac:dyDescent="0.35">
      <c r="A12" s="1073" t="s">
        <v>145</v>
      </c>
      <c r="B12" s="1044" t="s">
        <v>231</v>
      </c>
      <c r="C12" s="1048" t="s">
        <v>144</v>
      </c>
      <c r="D12" s="1237">
        <f>PlanFinance_Convention!G13</f>
        <v>0</v>
      </c>
      <c r="F12" s="1243">
        <f>PlanFinance_Execut!G13</f>
        <v>0</v>
      </c>
    </row>
    <row r="13" spans="1:15" x14ac:dyDescent="0.35">
      <c r="A13" s="1074"/>
      <c r="B13" s="1051"/>
      <c r="C13" s="1045"/>
      <c r="D13" s="1238"/>
      <c r="F13" s="1245"/>
    </row>
    <row r="14" spans="1:15" x14ac:dyDescent="0.35">
      <c r="A14" s="1072">
        <v>3</v>
      </c>
      <c r="B14" s="1050" t="s">
        <v>126</v>
      </c>
      <c r="C14" s="1048" t="s">
        <v>144</v>
      </c>
      <c r="D14" s="1236">
        <f>PlanFinance_Convention!G20</f>
        <v>0</v>
      </c>
      <c r="F14" s="1241">
        <f>PlanFinance_Execut!G20</f>
        <v>0</v>
      </c>
    </row>
    <row r="15" spans="1:15" x14ac:dyDescent="0.35">
      <c r="A15" s="1073" t="s">
        <v>145</v>
      </c>
      <c r="B15" s="1044" t="s">
        <v>255</v>
      </c>
      <c r="C15" s="1048" t="s">
        <v>144</v>
      </c>
      <c r="D15" s="1237">
        <f>PlanFinance_Convention!G16</f>
        <v>0</v>
      </c>
      <c r="F15" s="1243">
        <f>PlanFinance_Execut!G16</f>
        <v>0</v>
      </c>
    </row>
    <row r="16" spans="1:15" x14ac:dyDescent="0.35">
      <c r="A16" s="1073" t="s">
        <v>145</v>
      </c>
      <c r="B16" s="1044" t="s">
        <v>259</v>
      </c>
      <c r="C16" s="1048" t="s">
        <v>144</v>
      </c>
      <c r="D16" s="1237">
        <f>PlanFinance_Convention!G17</f>
        <v>0</v>
      </c>
      <c r="F16" s="1243">
        <f>PlanFinance_Execut!G17</f>
        <v>0</v>
      </c>
    </row>
    <row r="17" spans="1:6" x14ac:dyDescent="0.35">
      <c r="A17" s="1073" t="s">
        <v>145</v>
      </c>
      <c r="B17" s="1044" t="s">
        <v>256</v>
      </c>
      <c r="C17" s="1048" t="s">
        <v>144</v>
      </c>
      <c r="D17" s="1237">
        <f>PlanFinance_Convention!G18</f>
        <v>0</v>
      </c>
      <c r="F17" s="1243">
        <f>PlanFinance_Execut!G18</f>
        <v>0</v>
      </c>
    </row>
    <row r="18" spans="1:6" x14ac:dyDescent="0.35">
      <c r="A18" s="1073" t="s">
        <v>145</v>
      </c>
      <c r="B18" s="1044" t="s">
        <v>146</v>
      </c>
      <c r="C18" s="1048" t="s">
        <v>144</v>
      </c>
      <c r="D18" s="1237">
        <f>PlanFinance_Convention!G19</f>
        <v>0</v>
      </c>
      <c r="F18" s="1243">
        <f>PlanFinance_Execut!G19</f>
        <v>0</v>
      </c>
    </row>
    <row r="19" spans="1:6" ht="14.5" customHeight="1" x14ac:dyDescent="0.35">
      <c r="A19" s="1074"/>
      <c r="B19" s="1051"/>
      <c r="C19" s="1045"/>
      <c r="D19" s="1238"/>
      <c r="F19" s="1245"/>
    </row>
    <row r="20" spans="1:6" x14ac:dyDescent="0.35">
      <c r="A20" s="1072">
        <v>4</v>
      </c>
      <c r="B20" s="1050" t="s">
        <v>147</v>
      </c>
      <c r="C20" s="1048" t="s">
        <v>144</v>
      </c>
      <c r="D20" s="1236">
        <f>PlanFinance_Convention!G27</f>
        <v>0</v>
      </c>
      <c r="F20" s="1241">
        <f>PlanFinance_Execut!G27</f>
        <v>0</v>
      </c>
    </row>
    <row r="21" spans="1:6" x14ac:dyDescent="0.35">
      <c r="A21" s="1073" t="s">
        <v>145</v>
      </c>
      <c r="B21" s="1049" t="s">
        <v>235</v>
      </c>
      <c r="C21" s="1048" t="s">
        <v>144</v>
      </c>
      <c r="D21" s="1237">
        <f>PlanFinance_Convention!G22</f>
        <v>0</v>
      </c>
      <c r="F21" s="1243">
        <f>PlanFinance_Execut!G22</f>
        <v>0</v>
      </c>
    </row>
    <row r="22" spans="1:6" x14ac:dyDescent="0.35">
      <c r="A22" s="1073" t="s">
        <v>145</v>
      </c>
      <c r="B22" s="1049" t="s">
        <v>245</v>
      </c>
      <c r="C22" s="1048" t="s">
        <v>144</v>
      </c>
      <c r="D22" s="1237">
        <f>PlanFinance_Convention!G23</f>
        <v>0</v>
      </c>
      <c r="F22" s="1243">
        <f>PlanFinance_Execut!G23</f>
        <v>0</v>
      </c>
    </row>
    <row r="23" spans="1:6" x14ac:dyDescent="0.35">
      <c r="A23" s="1073" t="s">
        <v>145</v>
      </c>
      <c r="B23" s="1044" t="s">
        <v>89</v>
      </c>
      <c r="C23" s="1048" t="s">
        <v>144</v>
      </c>
      <c r="D23" s="1237">
        <f>PlanFinance_Convention!G24</f>
        <v>0</v>
      </c>
      <c r="F23" s="1243">
        <f>PlanFinance_Execut!G24</f>
        <v>0</v>
      </c>
    </row>
    <row r="24" spans="1:6" x14ac:dyDescent="0.35">
      <c r="A24" s="1073" t="s">
        <v>145</v>
      </c>
      <c r="B24" s="1044" t="s">
        <v>243</v>
      </c>
      <c r="C24" s="1048" t="s">
        <v>144</v>
      </c>
      <c r="D24" s="1237">
        <f>PlanFinance_Convention!G25</f>
        <v>0</v>
      </c>
      <c r="F24" s="1243">
        <f>PlanFinance_Execut!G25</f>
        <v>0</v>
      </c>
    </row>
    <row r="25" spans="1:6" x14ac:dyDescent="0.35">
      <c r="A25" s="1073" t="s">
        <v>145</v>
      </c>
      <c r="B25" s="1049" t="s">
        <v>445</v>
      </c>
      <c r="C25" s="1048" t="s">
        <v>144</v>
      </c>
      <c r="D25" s="1237">
        <f>PlanFinance_Convention!G26</f>
        <v>0</v>
      </c>
      <c r="F25" s="1243">
        <f>PlanFinance_Execut!G26</f>
        <v>0</v>
      </c>
    </row>
    <row r="26" spans="1:6" ht="14.5" customHeight="1" x14ac:dyDescent="0.35">
      <c r="A26" s="1075"/>
      <c r="B26" s="1052"/>
      <c r="C26" s="1046"/>
      <c r="D26" s="1238"/>
      <c r="F26" s="1245"/>
    </row>
    <row r="27" spans="1:6" x14ac:dyDescent="0.35">
      <c r="A27" s="1072">
        <v>5</v>
      </c>
      <c r="B27" s="1047" t="s">
        <v>254</v>
      </c>
      <c r="C27" s="1048" t="s">
        <v>144</v>
      </c>
      <c r="D27" s="1237">
        <f>PlanFinance_Convention!G28</f>
        <v>0</v>
      </c>
      <c r="F27" s="1243">
        <f>PlanFinance_Execut!G28</f>
        <v>0</v>
      </c>
    </row>
    <row r="28" spans="1:6" x14ac:dyDescent="0.35">
      <c r="A28" s="1072">
        <v>6</v>
      </c>
      <c r="B28" s="591" t="s">
        <v>442</v>
      </c>
      <c r="C28" s="1048" t="s">
        <v>144</v>
      </c>
      <c r="D28" s="1237">
        <f>PlanFinance_Convention!G29</f>
        <v>0</v>
      </c>
      <c r="F28" s="1243">
        <f>PlanFinance_Execut!G29</f>
        <v>0</v>
      </c>
    </row>
    <row r="29" spans="1:6" x14ac:dyDescent="0.35">
      <c r="A29" s="1072"/>
      <c r="B29" s="591"/>
      <c r="C29" s="1048"/>
      <c r="D29" s="1237"/>
      <c r="F29" s="1243"/>
    </row>
    <row r="30" spans="1:6" x14ac:dyDescent="0.35">
      <c r="A30" s="1070"/>
      <c r="B30" s="1053" t="s">
        <v>31</v>
      </c>
      <c r="C30" s="1048" t="s">
        <v>144</v>
      </c>
      <c r="D30" s="1236">
        <f>PlanFinance_Convention!G30</f>
        <v>0</v>
      </c>
      <c r="F30" s="1241">
        <f>PlanFinance_Execut!G30</f>
        <v>0</v>
      </c>
    </row>
    <row r="31" spans="1:6" x14ac:dyDescent="0.35">
      <c r="A31" s="1076"/>
      <c r="B31" s="322" t="s">
        <v>225</v>
      </c>
      <c r="C31" s="1058" t="s">
        <v>144</v>
      </c>
      <c r="D31" s="1077">
        <f>PlanFinance_Convention!E31</f>
        <v>0</v>
      </c>
      <c r="E31" s="1062"/>
      <c r="F31" s="1065">
        <f>PlanFinance_Execut!E31</f>
        <v>0</v>
      </c>
    </row>
    <row r="32" spans="1:6" x14ac:dyDescent="0.35">
      <c r="A32" s="1078" t="s">
        <v>145</v>
      </c>
      <c r="B32" s="323" t="s">
        <v>443</v>
      </c>
      <c r="C32" s="501" t="s">
        <v>144</v>
      </c>
      <c r="D32" s="1079">
        <f>PlanFinance_Convention!E30</f>
        <v>0</v>
      </c>
      <c r="E32" s="1062"/>
      <c r="F32" s="1066">
        <f>PlanFinance_Execut!E30</f>
        <v>0</v>
      </c>
    </row>
    <row r="33" spans="1:6" x14ac:dyDescent="0.35">
      <c r="A33" s="1078" t="s">
        <v>145</v>
      </c>
      <c r="B33" s="323" t="s">
        <v>444</v>
      </c>
      <c r="C33" s="501" t="s">
        <v>144</v>
      </c>
      <c r="D33" s="1079">
        <f>PlanFinance_Convention!F30</f>
        <v>0</v>
      </c>
      <c r="E33" s="1062"/>
      <c r="F33" s="1066">
        <f>PlanFinance_Execut!F30</f>
        <v>0</v>
      </c>
    </row>
    <row r="34" spans="1:6" x14ac:dyDescent="0.35">
      <c r="A34" s="1070"/>
      <c r="D34" s="1071"/>
    </row>
    <row r="35" spans="1:6" x14ac:dyDescent="0.35">
      <c r="A35" s="1076"/>
      <c r="B35" s="322" t="s">
        <v>461</v>
      </c>
      <c r="C35" s="1058" t="s">
        <v>144</v>
      </c>
      <c r="D35" s="1077">
        <f>BP_Annexe1A_Depenses!R78+BP_Annexe1A_Depenses!S78+BP_Annexe1A_Depenses!U78+BP_Annexe1A_Depenses!T78</f>
        <v>0</v>
      </c>
      <c r="E35" s="1062"/>
      <c r="F35" s="1066"/>
    </row>
    <row r="36" spans="1:6" x14ac:dyDescent="0.35">
      <c r="A36" s="1078" t="s">
        <v>145</v>
      </c>
      <c r="B36" s="323" t="s">
        <v>523</v>
      </c>
      <c r="C36" s="501" t="s">
        <v>144</v>
      </c>
      <c r="D36" s="1079">
        <f>BP_Annexe1A_Depenses!R78+BP_Annexe1A_Depenses!S78</f>
        <v>0</v>
      </c>
      <c r="E36" s="1062"/>
      <c r="F36" s="1066"/>
    </row>
    <row r="37" spans="1:6" ht="15" thickBot="1" x14ac:dyDescent="0.4">
      <c r="A37" s="1080" t="s">
        <v>145</v>
      </c>
      <c r="B37" s="1081" t="s">
        <v>148</v>
      </c>
      <c r="C37" s="1082" t="s">
        <v>144</v>
      </c>
      <c r="D37" s="1083">
        <f>BP_Annexe1A_Depenses!U78+BP_Annexe1A_Depenses!T78</f>
        <v>0</v>
      </c>
      <c r="E37" s="1062"/>
      <c r="F37" s="1066"/>
    </row>
    <row r="39" spans="1:6" ht="15" thickBot="1" x14ac:dyDescent="0.4"/>
    <row r="40" spans="1:6" x14ac:dyDescent="0.35">
      <c r="A40" s="1069"/>
      <c r="B40" s="1306" t="s">
        <v>457</v>
      </c>
      <c r="C40" s="1306"/>
      <c r="D40" s="1307"/>
    </row>
    <row r="41" spans="1:6" x14ac:dyDescent="0.35">
      <c r="A41" s="1070"/>
      <c r="B41" s="1148"/>
      <c r="C41" s="1148"/>
      <c r="D41" s="1149"/>
    </row>
    <row r="42" spans="1:6" x14ac:dyDescent="0.35">
      <c r="A42" s="1072"/>
      <c r="B42" s="590" t="s">
        <v>130</v>
      </c>
      <c r="C42" s="1048" t="s">
        <v>144</v>
      </c>
      <c r="D42" s="1236">
        <f>PlanFinance_Convention!K18</f>
        <v>0</v>
      </c>
      <c r="F42" s="1241">
        <f>PlanFinance_Execut!M18</f>
        <v>0</v>
      </c>
    </row>
    <row r="43" spans="1:6" x14ac:dyDescent="0.35">
      <c r="A43" s="1073"/>
      <c r="B43" s="606" t="s">
        <v>43</v>
      </c>
      <c r="C43" s="1048" t="s">
        <v>144</v>
      </c>
      <c r="D43" s="1239">
        <f>PlanFinance_Convention!K7</f>
        <v>0</v>
      </c>
      <c r="F43" s="1242">
        <f>PlanFinance_Execut!M7</f>
        <v>0</v>
      </c>
    </row>
    <row r="44" spans="1:6" x14ac:dyDescent="0.35">
      <c r="A44" s="1073" t="s">
        <v>145</v>
      </c>
      <c r="B44" s="1137" t="s">
        <v>53</v>
      </c>
      <c r="C44" s="1048" t="s">
        <v>144</v>
      </c>
      <c r="D44" s="1237">
        <f>PlanFinance_Convention!K8</f>
        <v>0</v>
      </c>
      <c r="F44" s="1243">
        <f>PlanFinance_Execut!M8</f>
        <v>0</v>
      </c>
    </row>
    <row r="45" spans="1:6" x14ac:dyDescent="0.35">
      <c r="A45" s="1073" t="s">
        <v>145</v>
      </c>
      <c r="B45" s="1137" t="s">
        <v>55</v>
      </c>
      <c r="C45" s="1048" t="s">
        <v>144</v>
      </c>
      <c r="D45" s="1237">
        <f>PlanFinance_Convention!K9</f>
        <v>0</v>
      </c>
      <c r="F45" s="1243">
        <f>PlanFinance_Execut!M9</f>
        <v>0</v>
      </c>
    </row>
    <row r="46" spans="1:6" x14ac:dyDescent="0.35">
      <c r="A46" s="1073" t="s">
        <v>145</v>
      </c>
      <c r="B46" s="1137" t="s">
        <v>56</v>
      </c>
      <c r="C46" s="1048" t="s">
        <v>144</v>
      </c>
      <c r="D46" s="1237">
        <f>PlanFinance_Convention!K10</f>
        <v>0</v>
      </c>
      <c r="F46" s="1243">
        <f>PlanFinance_Execut!M10</f>
        <v>0</v>
      </c>
    </row>
    <row r="47" spans="1:6" x14ac:dyDescent="0.35">
      <c r="A47" s="1073" t="s">
        <v>145</v>
      </c>
      <c r="B47" s="1137" t="s">
        <v>57</v>
      </c>
      <c r="C47" s="1048" t="s">
        <v>144</v>
      </c>
      <c r="D47" s="1237">
        <f>PlanFinance_Convention!K11</f>
        <v>0</v>
      </c>
      <c r="F47" s="1243">
        <f>PlanFinance_Execut!M11</f>
        <v>0</v>
      </c>
    </row>
    <row r="48" spans="1:6" x14ac:dyDescent="0.35">
      <c r="A48" s="1073"/>
      <c r="B48" s="606" t="s">
        <v>60</v>
      </c>
      <c r="C48" s="1048" t="s">
        <v>144</v>
      </c>
      <c r="D48" s="1239">
        <f>PlanFinance_Convention!K12</f>
        <v>0</v>
      </c>
      <c r="F48" s="1242">
        <f>PlanFinance_Execut!M12</f>
        <v>0</v>
      </c>
    </row>
    <row r="49" spans="1:12" ht="14.5" customHeight="1" x14ac:dyDescent="0.35">
      <c r="A49" s="1073" t="s">
        <v>145</v>
      </c>
      <c r="B49" s="1137" t="s">
        <v>61</v>
      </c>
      <c r="C49" s="1048" t="s">
        <v>144</v>
      </c>
      <c r="D49" s="1237">
        <f>PlanFinance_Convention!K13</f>
        <v>0</v>
      </c>
      <c r="E49" s="1308" t="s">
        <v>459</v>
      </c>
      <c r="F49" s="1243">
        <f>PlanFinance_Execut!M13</f>
        <v>0</v>
      </c>
      <c r="G49" s="1308" t="s">
        <v>459</v>
      </c>
    </row>
    <row r="50" spans="1:12" x14ac:dyDescent="0.35">
      <c r="A50" s="1073" t="s">
        <v>145</v>
      </c>
      <c r="B50" s="1137" t="s">
        <v>59</v>
      </c>
      <c r="C50" s="1048" t="s">
        <v>144</v>
      </c>
      <c r="D50" s="1237">
        <f>PlanFinance_Convention!K14</f>
        <v>0</v>
      </c>
      <c r="E50" s="1308"/>
      <c r="F50" s="1243">
        <f>PlanFinance_Execut!M14</f>
        <v>0</v>
      </c>
      <c r="G50" s="1308"/>
    </row>
    <row r="51" spans="1:12" x14ac:dyDescent="0.35">
      <c r="A51" s="1073" t="s">
        <v>145</v>
      </c>
      <c r="B51" s="1138" t="s">
        <v>79</v>
      </c>
      <c r="C51" s="1139" t="s">
        <v>144</v>
      </c>
      <c r="D51" s="1240">
        <f>PlanFinance_Convention!K15</f>
        <v>0</v>
      </c>
      <c r="E51" s="1140" t="e">
        <f>D51/D66</f>
        <v>#DIV/0!</v>
      </c>
      <c r="F51" s="1244">
        <f>PlanFinance_Execut!M15</f>
        <v>0</v>
      </c>
      <c r="G51" s="1140" t="e">
        <f>F51/F66</f>
        <v>#DIV/0!</v>
      </c>
    </row>
    <row r="52" spans="1:12" x14ac:dyDescent="0.35">
      <c r="A52" s="1073" t="s">
        <v>145</v>
      </c>
      <c r="B52" s="1137" t="s">
        <v>239</v>
      </c>
      <c r="C52" s="1048" t="s">
        <v>144</v>
      </c>
      <c r="D52" s="1237">
        <f>PlanFinance_Convention!K16</f>
        <v>0</v>
      </c>
      <c r="F52" s="1243">
        <f>PlanFinance_Execut!M16</f>
        <v>0</v>
      </c>
    </row>
    <row r="53" spans="1:12" x14ac:dyDescent="0.35">
      <c r="A53" s="1073" t="s">
        <v>145</v>
      </c>
      <c r="B53" s="1137" t="s">
        <v>67</v>
      </c>
      <c r="C53" s="1048" t="s">
        <v>144</v>
      </c>
      <c r="D53" s="1237">
        <f>PlanFinance_Convention!K17</f>
        <v>0</v>
      </c>
      <c r="F53" s="1243">
        <f>PlanFinance_Execut!M17</f>
        <v>0</v>
      </c>
    </row>
    <row r="54" spans="1:12" x14ac:dyDescent="0.35">
      <c r="A54" s="1070"/>
      <c r="D54" s="1238"/>
      <c r="F54" s="1245"/>
    </row>
    <row r="55" spans="1:12" x14ac:dyDescent="0.35">
      <c r="A55" s="1072"/>
      <c r="B55" s="590" t="s">
        <v>42</v>
      </c>
      <c r="C55" s="1048" t="s">
        <v>144</v>
      </c>
      <c r="D55" s="1236">
        <f>PlanFinance_Convention!K23</f>
        <v>0</v>
      </c>
      <c r="F55" s="1241">
        <f>PlanFinance_Execut!M23</f>
        <v>0</v>
      </c>
    </row>
    <row r="56" spans="1:12" x14ac:dyDescent="0.35">
      <c r="A56" s="1073" t="s">
        <v>145</v>
      </c>
      <c r="B56" s="1137" t="s">
        <v>68</v>
      </c>
      <c r="C56" s="1048" t="s">
        <v>144</v>
      </c>
      <c r="D56" s="1237">
        <f>PlanFinance_Convention!K20</f>
        <v>0</v>
      </c>
      <c r="F56" s="1243">
        <f>PlanFinance_Execut!M20</f>
        <v>0</v>
      </c>
    </row>
    <row r="57" spans="1:12" x14ac:dyDescent="0.35">
      <c r="A57" s="1073" t="s">
        <v>145</v>
      </c>
      <c r="B57" s="1137" t="s">
        <v>69</v>
      </c>
      <c r="C57" s="1048" t="s">
        <v>144</v>
      </c>
      <c r="D57" s="1237">
        <f>PlanFinance_Convention!K21</f>
        <v>0</v>
      </c>
      <c r="F57" s="1243">
        <f>PlanFinance_Execut!M21</f>
        <v>0</v>
      </c>
    </row>
    <row r="58" spans="1:12" x14ac:dyDescent="0.35">
      <c r="A58" s="1073" t="s">
        <v>145</v>
      </c>
      <c r="B58" s="1137" t="s">
        <v>70</v>
      </c>
      <c r="C58" s="1048" t="s">
        <v>144</v>
      </c>
      <c r="D58" s="1237">
        <f>PlanFinance_Convention!K22</f>
        <v>0</v>
      </c>
      <c r="F58" s="1243">
        <f>PlanFinance_Execut!M22</f>
        <v>0</v>
      </c>
    </row>
    <row r="59" spans="1:12" x14ac:dyDescent="0.35">
      <c r="A59" s="1074"/>
      <c r="B59" s="1051"/>
      <c r="C59" s="1045"/>
      <c r="D59" s="1238"/>
      <c r="F59" s="1245"/>
      <c r="L59" s="1084"/>
    </row>
    <row r="60" spans="1:12" x14ac:dyDescent="0.35">
      <c r="A60" s="1072"/>
      <c r="B60" s="590" t="s">
        <v>452</v>
      </c>
      <c r="C60" s="1048" t="s">
        <v>144</v>
      </c>
      <c r="D60" s="1236">
        <f>PlanFinance_Convention!K29+PlanFinance_Convention!L29</f>
        <v>0</v>
      </c>
      <c r="F60" s="1241">
        <f>PlanFinance_Execut!M29+PlanFinance_Execut!N29</f>
        <v>0</v>
      </c>
    </row>
    <row r="61" spans="1:12" x14ac:dyDescent="0.35">
      <c r="A61" s="1073" t="s">
        <v>145</v>
      </c>
      <c r="B61" s="1137" t="s">
        <v>74</v>
      </c>
      <c r="C61" s="1048" t="s">
        <v>144</v>
      </c>
      <c r="D61" s="1237">
        <f>PlanFinance_Convention!K25+PlanFinance_Convention!L25</f>
        <v>0</v>
      </c>
      <c r="F61" s="1243">
        <f>PlanFinance_Execut!M25+PlanFinance_Execut!N25</f>
        <v>0</v>
      </c>
    </row>
    <row r="62" spans="1:12" x14ac:dyDescent="0.35">
      <c r="A62" s="1073" t="s">
        <v>145</v>
      </c>
      <c r="B62" s="1137" t="s">
        <v>168</v>
      </c>
      <c r="C62" s="1048" t="s">
        <v>144</v>
      </c>
      <c r="D62" s="1237">
        <f>PlanFinance_Convention!K26+PlanFinance_Convention!L26</f>
        <v>0</v>
      </c>
      <c r="F62" s="1243">
        <f>PlanFinance_Execut!M26+PlanFinance_Execut!N26</f>
        <v>0</v>
      </c>
    </row>
    <row r="63" spans="1:12" x14ac:dyDescent="0.35">
      <c r="A63" s="1073" t="s">
        <v>145</v>
      </c>
      <c r="B63" s="1137" t="s">
        <v>178</v>
      </c>
      <c r="C63" s="1048" t="s">
        <v>144</v>
      </c>
      <c r="D63" s="1237">
        <f>PlanFinance_Convention!K27+PlanFinance_Convention!L27</f>
        <v>0</v>
      </c>
      <c r="F63" s="1243">
        <f>PlanFinance_Execut!M27+PlanFinance_Execut!N27</f>
        <v>0</v>
      </c>
    </row>
    <row r="64" spans="1:12" x14ac:dyDescent="0.35">
      <c r="A64" s="1073" t="s">
        <v>145</v>
      </c>
      <c r="B64" s="1137" t="s">
        <v>175</v>
      </c>
      <c r="C64" s="1048" t="s">
        <v>144</v>
      </c>
      <c r="D64" s="1237">
        <f>PlanFinance_Convention!K28+PlanFinance_Convention!L28</f>
        <v>0</v>
      </c>
      <c r="F64" s="1243">
        <f>PlanFinance_Execut!M28+PlanFinance_Execut!N28</f>
        <v>0</v>
      </c>
    </row>
    <row r="65" spans="1:12" x14ac:dyDescent="0.35">
      <c r="A65" s="1073"/>
      <c r="B65" s="1137"/>
      <c r="C65" s="1048"/>
      <c r="D65" s="1237"/>
      <c r="F65" s="1243"/>
    </row>
    <row r="66" spans="1:12" x14ac:dyDescent="0.35">
      <c r="A66" s="1074"/>
      <c r="B66" s="1053" t="s">
        <v>31</v>
      </c>
      <c r="C66" s="1048" t="s">
        <v>144</v>
      </c>
      <c r="D66" s="1236">
        <f>PlanFinance_Convention!K30</f>
        <v>0</v>
      </c>
      <c r="F66" s="1241">
        <f>PlanFinance_Execut!M30</f>
        <v>0</v>
      </c>
      <c r="L66" s="1084"/>
    </row>
    <row r="67" spans="1:12" x14ac:dyDescent="0.35">
      <c r="A67" s="1076"/>
      <c r="B67" s="322" t="s">
        <v>458</v>
      </c>
      <c r="C67" s="1058" t="s">
        <v>144</v>
      </c>
      <c r="D67" s="1077">
        <f>PlanFinance_Convention!L29</f>
        <v>0</v>
      </c>
      <c r="F67" s="1065">
        <f>PlanFinance_Execut!N29</f>
        <v>0</v>
      </c>
    </row>
    <row r="68" spans="1:12" x14ac:dyDescent="0.35">
      <c r="A68" s="1078" t="s">
        <v>145</v>
      </c>
      <c r="B68" s="323" t="s">
        <v>443</v>
      </c>
      <c r="C68" s="501" t="s">
        <v>144</v>
      </c>
      <c r="D68" s="1079">
        <f>PlanFinance_Convention!L25+PlanFinance_Convention!L26</f>
        <v>0</v>
      </c>
      <c r="F68" s="1066">
        <f>PlanFinance_Execut!N25+PlanFinance_Execut!N26</f>
        <v>0</v>
      </c>
    </row>
    <row r="69" spans="1:12" x14ac:dyDescent="0.35">
      <c r="A69" s="1078" t="s">
        <v>145</v>
      </c>
      <c r="B69" s="323" t="s">
        <v>444</v>
      </c>
      <c r="C69" s="501" t="s">
        <v>144</v>
      </c>
      <c r="D69" s="1079">
        <f>PlanFinance_Convention!L27+PlanFinance_Convention!L28</f>
        <v>0</v>
      </c>
      <c r="F69" s="1066">
        <f>PlanFinance_Execut!N27+PlanFinance_Execut!N28</f>
        <v>0</v>
      </c>
    </row>
    <row r="70" spans="1:12" x14ac:dyDescent="0.35">
      <c r="A70" s="1070"/>
      <c r="D70" s="1071"/>
    </row>
    <row r="71" spans="1:12" x14ac:dyDescent="0.35">
      <c r="A71" s="1076"/>
      <c r="B71" s="322" t="s">
        <v>461</v>
      </c>
      <c r="C71" s="1058"/>
      <c r="D71" s="1077">
        <f>D72+D73</f>
        <v>0</v>
      </c>
      <c r="F71" s="1065">
        <f>F72+F73</f>
        <v>0</v>
      </c>
    </row>
    <row r="72" spans="1:12" x14ac:dyDescent="0.35">
      <c r="A72" s="1078" t="s">
        <v>145</v>
      </c>
      <c r="B72" s="323" t="s">
        <v>523</v>
      </c>
      <c r="C72" s="501" t="s">
        <v>144</v>
      </c>
      <c r="D72" s="1079">
        <f>BP_Annexe1B_Recettes!S52</f>
        <v>0</v>
      </c>
      <c r="F72" s="1066">
        <f>BE_Annexe1B_Recettes!AA52</f>
        <v>0</v>
      </c>
    </row>
    <row r="73" spans="1:12" x14ac:dyDescent="0.35">
      <c r="A73" s="1078" t="s">
        <v>145</v>
      </c>
      <c r="B73" s="323" t="s">
        <v>148</v>
      </c>
      <c r="C73" s="501" t="s">
        <v>144</v>
      </c>
      <c r="D73" s="1079">
        <f>BP_Annexe1B_Recettes!T52</f>
        <v>0</v>
      </c>
      <c r="F73" s="1066">
        <f>BE_Annexe1B_Recettes!AB52</f>
        <v>0</v>
      </c>
    </row>
    <row r="74" spans="1:12" x14ac:dyDescent="0.35">
      <c r="A74" s="1070"/>
      <c r="D74" s="1071"/>
    </row>
    <row r="75" spans="1:12" x14ac:dyDescent="0.35">
      <c r="A75" s="1304" t="s">
        <v>460</v>
      </c>
      <c r="B75" s="1305"/>
      <c r="C75" s="1059" t="s">
        <v>144</v>
      </c>
      <c r="D75" s="1141">
        <f>SUM(BP_Annexe1B_Recettes!R47:R50)</f>
        <v>0</v>
      </c>
      <c r="E75" s="1060" t="str">
        <f>BP_Annexe1B_Recettes!Q51</f>
        <v/>
      </c>
      <c r="F75" s="1067">
        <f>SUM(BE_Annexe1B_Recettes!X47:X50)</f>
        <v>0</v>
      </c>
      <c r="G75" s="1060" t="e">
        <f>BE_Annexe1B_Recettes!W51</f>
        <v>#DIV/0!</v>
      </c>
    </row>
    <row r="76" spans="1:12" x14ac:dyDescent="0.35">
      <c r="A76" s="1142" t="s">
        <v>145</v>
      </c>
      <c r="B76" s="502" t="s">
        <v>531</v>
      </c>
      <c r="C76" s="1061" t="s">
        <v>144</v>
      </c>
      <c r="D76" s="1143">
        <f>SUM(BP_Annexe1B_Recettes!S47:S50)</f>
        <v>0</v>
      </c>
      <c r="E76" s="1063"/>
      <c r="F76" s="1068">
        <f>SUM(BE_Annexe1B_Recettes!AA47:AA50)</f>
        <v>0</v>
      </c>
      <c r="G76" s="1064"/>
    </row>
    <row r="77" spans="1:12" ht="15" thickBot="1" x14ac:dyDescent="0.4">
      <c r="A77" s="1144" t="s">
        <v>145</v>
      </c>
      <c r="B77" s="1145" t="s">
        <v>229</v>
      </c>
      <c r="C77" s="1146" t="s">
        <v>144</v>
      </c>
      <c r="D77" s="1147">
        <f>SUM(BP_Annexe1B_Recettes!T47:T50)</f>
        <v>0</v>
      </c>
      <c r="E77" s="1063"/>
      <c r="F77" s="1068">
        <f>SUM(BE_Annexe1B_Recettes!AB47:AB50)</f>
        <v>0</v>
      </c>
      <c r="G77" s="1064"/>
    </row>
  </sheetData>
  <sheetProtection password="D3BB" sheet="1" objects="1" scenarios="1"/>
  <mergeCells count="6">
    <mergeCell ref="H1:M1"/>
    <mergeCell ref="A75:B75"/>
    <mergeCell ref="B3:D3"/>
    <mergeCell ref="B40:D40"/>
    <mergeCell ref="E49:E50"/>
    <mergeCell ref="G49:G50"/>
  </mergeCells>
  <pageMargins left="0.7" right="0.7" top="0.75" bottom="0.75" header="0.3" footer="0.3"/>
  <pageSetup paperSize="9" orientation="portrait" r:id="rId1"/>
  <ignoredErrors>
    <ignoredError sqref="F51" formula="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AE65"/>
  <sheetViews>
    <sheetView showGridLines="0" topLeftCell="A2" zoomScaleNormal="100" zoomScaleSheetLayoutView="100" workbookViewId="0">
      <pane ySplit="6" topLeftCell="A8" activePane="bottomLeft" state="frozen"/>
      <selection sqref="A1:C1"/>
      <selection pane="bottomLeft" activeCell="A2" sqref="A2"/>
    </sheetView>
  </sheetViews>
  <sheetFormatPr baseColWidth="10" defaultColWidth="11.453125" defaultRowHeight="14.5" outlineLevelRow="1" outlineLevelCol="1" x14ac:dyDescent="0.35"/>
  <cols>
    <col min="1" max="1" width="5" style="1" customWidth="1"/>
    <col min="2" max="2" width="9.1796875" style="1" hidden="1" customWidth="1" outlineLevel="1"/>
    <col min="3" max="3" width="23.81640625" style="1" customWidth="1" collapsed="1"/>
    <col min="4" max="4" width="18.453125" style="1" customWidth="1"/>
    <col min="5" max="5" width="4" style="1" customWidth="1"/>
    <col min="6" max="6" width="23.54296875" style="1" hidden="1" customWidth="1" outlineLevel="1"/>
    <col min="7" max="7" width="9.81640625" style="1" hidden="1" customWidth="1" outlineLevel="1"/>
    <col min="8" max="10" width="9.26953125" style="1" hidden="1" customWidth="1" outlineLevel="1"/>
    <col min="11" max="11" width="10.7265625" style="1" hidden="1" customWidth="1" outlineLevel="1"/>
    <col min="12" max="12" width="7.1796875" style="1" hidden="1" customWidth="1" outlineLevel="1"/>
    <col min="13" max="15" width="9.81640625" style="37" hidden="1" customWidth="1" outlineLevel="1"/>
    <col min="16" max="16" width="1.7265625" style="37" customWidth="1" collapsed="1"/>
    <col min="17" max="17" width="7.7265625" style="37" customWidth="1"/>
    <col min="18" max="18" width="9.81640625" style="37" customWidth="1"/>
    <col min="19" max="20" width="9.81640625" style="37" hidden="1" customWidth="1" outlineLevel="1"/>
    <col min="21" max="21" width="7.1796875" style="37" bestFit="1" customWidth="1" collapsed="1"/>
    <col min="22" max="22" width="1.7265625" style="1" customWidth="1"/>
    <col min="23" max="23" width="7.7265625" style="37" customWidth="1"/>
    <col min="24" max="24" width="10.7265625" style="1" customWidth="1"/>
    <col min="25" max="25" width="8.54296875" style="1" customWidth="1"/>
    <col min="26" max="26" width="15.26953125" style="1" bestFit="1" customWidth="1"/>
    <col min="27" max="28" width="9.26953125" style="1" customWidth="1"/>
    <col min="29" max="29" width="31.453125" style="1" customWidth="1"/>
    <col min="30" max="30" width="2.81640625" customWidth="1"/>
    <col min="31" max="31" width="12.81640625" style="315" customWidth="1"/>
    <col min="32" max="16384" width="11.453125" style="1"/>
  </cols>
  <sheetData>
    <row r="1" spans="1:31" ht="7.5" hidden="1" customHeight="1" outlineLevel="1" x14ac:dyDescent="0.35">
      <c r="B1" s="76" t="s">
        <v>77</v>
      </c>
      <c r="F1" s="76" t="s">
        <v>77</v>
      </c>
      <c r="G1" s="76" t="s">
        <v>77</v>
      </c>
      <c r="H1" s="76" t="s">
        <v>77</v>
      </c>
      <c r="I1" s="76" t="s">
        <v>77</v>
      </c>
      <c r="J1" s="76" t="s">
        <v>77</v>
      </c>
      <c r="K1" s="76" t="s">
        <v>77</v>
      </c>
      <c r="L1" s="76" t="s">
        <v>77</v>
      </c>
      <c r="M1" s="76" t="s">
        <v>77</v>
      </c>
      <c r="N1" s="76" t="s">
        <v>77</v>
      </c>
      <c r="O1" s="76" t="s">
        <v>77</v>
      </c>
      <c r="P1" s="540"/>
      <c r="Q1" s="540"/>
      <c r="R1" s="540"/>
      <c r="S1" s="76" t="s">
        <v>77</v>
      </c>
      <c r="T1" s="76" t="s">
        <v>77</v>
      </c>
      <c r="U1" s="540"/>
      <c r="W1" s="540"/>
      <c r="AE1"/>
    </row>
    <row r="2" spans="1:31" ht="21" customHeight="1" collapsed="1" x14ac:dyDescent="0.35">
      <c r="A2" s="623"/>
      <c r="B2" s="1734" t="s">
        <v>271</v>
      </c>
      <c r="C2" s="1734"/>
      <c r="D2" s="845" t="s">
        <v>265</v>
      </c>
      <c r="M2" s="1"/>
      <c r="N2" s="1"/>
      <c r="O2" s="1"/>
      <c r="P2" s="1"/>
      <c r="Q2" s="1"/>
      <c r="R2" s="1"/>
      <c r="S2" s="1"/>
      <c r="T2" s="1"/>
      <c r="U2" s="1"/>
      <c r="W2" s="1"/>
      <c r="Y2" s="629"/>
      <c r="AA2" s="635" t="s">
        <v>261</v>
      </c>
      <c r="AB2" s="636" t="s">
        <v>262</v>
      </c>
      <c r="AC2" s="637">
        <f>BP_Annexe1A_Depenses!K2</f>
        <v>44691</v>
      </c>
      <c r="AD2" s="1"/>
    </row>
    <row r="3" spans="1:31" ht="15" customHeight="1" x14ac:dyDescent="0.35">
      <c r="A3" s="624"/>
      <c r="B3" s="1456" t="s">
        <v>260</v>
      </c>
      <c r="C3" s="1456"/>
      <c r="D3" s="1458">
        <f>BE_Annexe1A_Depenses!Q3</f>
        <v>0</v>
      </c>
      <c r="E3" s="1458"/>
      <c r="F3" s="1458"/>
      <c r="G3" s="1458"/>
      <c r="H3" s="1458"/>
      <c r="I3" s="1458"/>
      <c r="J3" s="1458"/>
      <c r="K3" s="1458"/>
      <c r="L3" s="1458"/>
      <c r="M3" s="1458"/>
      <c r="N3" s="1458"/>
      <c r="O3" s="1458"/>
      <c r="P3" s="1458"/>
      <c r="Q3" s="1458"/>
      <c r="R3" s="1458"/>
      <c r="S3" s="1458"/>
      <c r="T3" s="1458"/>
      <c r="U3" s="1458"/>
      <c r="V3" s="1458"/>
      <c r="W3" s="1458"/>
      <c r="X3" s="1458"/>
      <c r="Y3" s="630"/>
      <c r="Z3" s="1456" t="s">
        <v>557</v>
      </c>
      <c r="AA3" s="1456"/>
      <c r="AB3" s="1456"/>
      <c r="AC3" s="627">
        <f>BE_Annexe1A_Depenses!AF3</f>
        <v>0</v>
      </c>
      <c r="AD3" s="1"/>
      <c r="AE3" s="1"/>
    </row>
    <row r="4" spans="1:31" s="573" customFormat="1" ht="10.5" customHeight="1" x14ac:dyDescent="0.35">
      <c r="A4" s="624"/>
      <c r="B4" s="641"/>
      <c r="C4" s="641"/>
      <c r="D4" s="619"/>
      <c r="E4" s="629"/>
      <c r="F4" s="629"/>
      <c r="G4" s="629"/>
      <c r="M4" s="642"/>
      <c r="N4" s="642"/>
      <c r="O4" s="642"/>
      <c r="P4" s="642"/>
      <c r="Q4" s="642"/>
      <c r="R4" s="620"/>
      <c r="S4" s="630"/>
      <c r="T4" s="630"/>
      <c r="U4" s="630"/>
      <c r="V4" s="630"/>
      <c r="W4" s="630"/>
      <c r="X4" s="630"/>
      <c r="Y4" s="630"/>
      <c r="Z4" s="630"/>
      <c r="AA4" s="639"/>
      <c r="AB4" s="651"/>
      <c r="AC4" s="640"/>
    </row>
    <row r="5" spans="1:31" ht="15" customHeight="1" thickBot="1" x14ac:dyDescent="0.4">
      <c r="A5" s="1740" t="s">
        <v>121</v>
      </c>
      <c r="B5" s="1741"/>
      <c r="C5" s="1741"/>
      <c r="D5" s="1741"/>
      <c r="E5" s="1742"/>
      <c r="F5" s="1740" t="s">
        <v>120</v>
      </c>
      <c r="G5" s="1741"/>
      <c r="H5" s="1741"/>
      <c r="I5" s="1741"/>
      <c r="J5" s="1742"/>
      <c r="K5" s="500"/>
      <c r="L5" s="500"/>
      <c r="M5" s="500"/>
      <c r="N5" s="500"/>
      <c r="O5" s="500"/>
      <c r="P5" s="500"/>
      <c r="Q5" s="84"/>
      <c r="R5" s="548"/>
      <c r="S5" s="548"/>
      <c r="T5" s="548"/>
      <c r="U5" s="84"/>
      <c r="V5" s="100"/>
      <c r="W5" s="572"/>
      <c r="X5" s="1737" t="s">
        <v>298</v>
      </c>
      <c r="Y5" s="1738"/>
      <c r="Z5" s="1738"/>
      <c r="AA5" s="1738"/>
      <c r="AB5" s="1738"/>
      <c r="AC5" s="1739"/>
    </row>
    <row r="6" spans="1:31" ht="14.5" customHeight="1" x14ac:dyDescent="0.35">
      <c r="A6" s="1655" t="s">
        <v>0</v>
      </c>
      <c r="B6" s="1469" t="s">
        <v>19</v>
      </c>
      <c r="C6" s="1666" t="s">
        <v>169</v>
      </c>
      <c r="D6" s="1743"/>
      <c r="E6" s="1667"/>
      <c r="F6" s="1666" t="s">
        <v>487</v>
      </c>
      <c r="G6" s="1743"/>
      <c r="H6" s="1667"/>
      <c r="I6" s="1668" t="s">
        <v>485</v>
      </c>
      <c r="J6" s="1666"/>
      <c r="K6" s="1744" t="s">
        <v>226</v>
      </c>
      <c r="L6" s="1667" t="s">
        <v>1</v>
      </c>
      <c r="M6" s="1475" t="s">
        <v>48</v>
      </c>
      <c r="N6" s="1475"/>
      <c r="O6" s="1475"/>
      <c r="P6" s="542"/>
      <c r="Q6" s="84"/>
      <c r="R6" s="1473" t="s">
        <v>80</v>
      </c>
      <c r="S6" s="1725" t="s">
        <v>485</v>
      </c>
      <c r="T6" s="1726"/>
      <c r="U6" s="1725" t="s">
        <v>1</v>
      </c>
      <c r="W6" s="572"/>
      <c r="X6" s="1328" t="s">
        <v>81</v>
      </c>
      <c r="Y6" s="1663" t="s">
        <v>1</v>
      </c>
      <c r="Z6" s="997" t="s">
        <v>487</v>
      </c>
      <c r="AA6" s="1649" t="s">
        <v>485</v>
      </c>
      <c r="AB6" s="1649"/>
      <c r="AC6" s="1648" t="s">
        <v>131</v>
      </c>
    </row>
    <row r="7" spans="1:31" ht="42" x14ac:dyDescent="0.35">
      <c r="A7" s="1657"/>
      <c r="B7" s="1470"/>
      <c r="C7" s="31" t="s">
        <v>76</v>
      </c>
      <c r="D7" s="31" t="s">
        <v>62</v>
      </c>
      <c r="E7" s="33" t="s">
        <v>0</v>
      </c>
      <c r="F7" s="1013" t="s">
        <v>132</v>
      </c>
      <c r="G7" s="31" t="s">
        <v>39</v>
      </c>
      <c r="H7" s="31" t="s">
        <v>38</v>
      </c>
      <c r="I7" s="31" t="s">
        <v>524</v>
      </c>
      <c r="J7" s="32" t="s">
        <v>318</v>
      </c>
      <c r="K7" s="1745"/>
      <c r="L7" s="1667"/>
      <c r="M7" s="780" t="s">
        <v>45</v>
      </c>
      <c r="N7" s="780" t="s">
        <v>46</v>
      </c>
      <c r="O7" s="780" t="s">
        <v>47</v>
      </c>
      <c r="P7" s="542"/>
      <c r="Q7" s="84"/>
      <c r="R7" s="1474"/>
      <c r="S7" s="781" t="s">
        <v>166</v>
      </c>
      <c r="T7" s="782" t="s">
        <v>318</v>
      </c>
      <c r="U7" s="1725"/>
      <c r="W7" s="572"/>
      <c r="X7" s="1474"/>
      <c r="Y7" s="1714"/>
      <c r="Z7" s="998" t="s">
        <v>38</v>
      </c>
      <c r="AA7" s="998" t="s">
        <v>521</v>
      </c>
      <c r="AB7" s="998" t="s">
        <v>482</v>
      </c>
      <c r="AC7" s="1649"/>
    </row>
    <row r="8" spans="1:31" x14ac:dyDescent="0.35">
      <c r="A8" s="145" t="s">
        <v>40</v>
      </c>
      <c r="B8" s="1329" t="s">
        <v>187</v>
      </c>
      <c r="C8" s="1330"/>
      <c r="D8" s="1330"/>
      <c r="E8" s="1330"/>
      <c r="F8" s="1330"/>
      <c r="G8" s="1330"/>
      <c r="H8" s="1330"/>
      <c r="I8" s="1330"/>
      <c r="J8" s="1330"/>
      <c r="K8" s="1330"/>
      <c r="L8" s="1330"/>
      <c r="M8" s="1330"/>
      <c r="N8" s="1330"/>
      <c r="O8" s="1383"/>
      <c r="P8" s="543"/>
      <c r="Q8" s="84"/>
      <c r="R8" s="789"/>
      <c r="S8" s="789"/>
      <c r="T8" s="789"/>
      <c r="U8" s="714"/>
      <c r="W8" s="572"/>
      <c r="X8" s="1751"/>
      <c r="Y8" s="1752"/>
      <c r="Z8" s="1752"/>
      <c r="AA8" s="1752"/>
      <c r="AB8" s="1752"/>
      <c r="AC8" s="1749"/>
      <c r="AD8" s="247"/>
    </row>
    <row r="9" spans="1:31" x14ac:dyDescent="0.35">
      <c r="A9" s="11" t="s">
        <v>49</v>
      </c>
      <c r="B9" s="1331" t="s">
        <v>43</v>
      </c>
      <c r="C9" s="1332"/>
      <c r="D9" s="1332"/>
      <c r="E9" s="1332"/>
      <c r="F9" s="1332"/>
      <c r="G9" s="1490"/>
      <c r="H9" s="2">
        <f>IF(ISBLANK(BP_Annexe1B_Recettes!H9),"",BP_Annexe1B_Recettes!H9)</f>
        <v>0</v>
      </c>
      <c r="I9" s="509"/>
      <c r="J9" s="510"/>
      <c r="K9" s="16">
        <f>IF(ISBLANK(BP_Annexe1B_Recettes!K9),"",BP_Annexe1B_Recettes!K9)</f>
        <v>0</v>
      </c>
      <c r="L9" s="13" t="str">
        <f>IF(ISBLANK(BP_Annexe1B_Recettes!L9),"",BP_Annexe1B_Recettes!L9)</f>
        <v/>
      </c>
      <c r="M9" s="143">
        <f>IF(ISBLANK(BP_Annexe1B_Recettes!M9),"",BP_Annexe1B_Recettes!M9)</f>
        <v>0</v>
      </c>
      <c r="N9" s="143">
        <f>IF(ISBLANK(BP_Annexe1B_Recettes!N9),"",BP_Annexe1B_Recettes!N9)</f>
        <v>0</v>
      </c>
      <c r="O9" s="38"/>
      <c r="P9" s="544"/>
      <c r="Q9" s="84"/>
      <c r="R9" s="16">
        <f>IF(ISBLANK(BP_Annexe1B_Recettes!R9),"",BP_Annexe1B_Recettes!R9)</f>
        <v>0</v>
      </c>
      <c r="S9" s="509" t="str">
        <f>IF(ISBLANK(BP_Annexe1B_Recettes!S9),"",BP_Annexe1B_Recettes!S9)</f>
        <v/>
      </c>
      <c r="T9" s="510" t="str">
        <f>IF(ISBLANK(BP_Annexe1B_Recettes!T9),"",BP_Annexe1B_Recettes!T9)</f>
        <v/>
      </c>
      <c r="U9" s="747" t="str">
        <f>IF(ISBLANK(BP_Annexe1B_Recettes!U9),"",BP_Annexe1B_Recettes!U9)</f>
        <v/>
      </c>
      <c r="W9" s="572"/>
      <c r="X9" s="17">
        <f>SUM(X10:X19)</f>
        <v>0</v>
      </c>
      <c r="Y9" s="15" t="e">
        <f>X9/$X$52</f>
        <v>#DIV/0!</v>
      </c>
      <c r="Z9" s="5">
        <f>SUM(Z10:Z19)</f>
        <v>0</v>
      </c>
      <c r="AA9" s="21"/>
      <c r="AB9" s="21"/>
      <c r="AC9" s="792"/>
      <c r="AD9" s="247"/>
    </row>
    <row r="10" spans="1:31" x14ac:dyDescent="0.35">
      <c r="A10" s="1669" t="s">
        <v>50</v>
      </c>
      <c r="B10" s="1351">
        <v>74</v>
      </c>
      <c r="C10" s="1732" t="s">
        <v>53</v>
      </c>
      <c r="D10" s="77" t="str">
        <f>IF(ISBLANK(BP_Annexe1B_Recettes!D10),"",BP_Annexe1B_Recettes!D10)</f>
        <v/>
      </c>
      <c r="E10" s="19" t="str">
        <f>IF(ISBLANK(BP_Annexe1B_Recettes!E10),"",BP_Annexe1B_Recettes!E10)</f>
        <v/>
      </c>
      <c r="F10" s="19" t="str">
        <f>IF(ISBLANK(BP_Annexe1B_Recettes!F10),"",BP_Annexe1B_Recettes!F10)</f>
        <v/>
      </c>
      <c r="G10" s="19" t="str">
        <f>IF(ISBLANK(BP_Annexe1B_Recettes!G10),"",BP_Annexe1B_Recettes!G10)</f>
        <v/>
      </c>
      <c r="H10" s="108" t="str">
        <f>IF(ISBLANK(BP_Annexe1B_Recettes!H10),"",BP_Annexe1B_Recettes!H10)</f>
        <v/>
      </c>
      <c r="I10" s="10"/>
      <c r="J10" s="26"/>
      <c r="K10" s="795" t="str">
        <f>IF(ISBLANK(BP_Annexe1B_Recettes!K10),"",BP_Annexe1B_Recettes!K10)</f>
        <v/>
      </c>
      <c r="L10" s="567" t="str">
        <f>IF(ISBLANK(BP_Annexe1B_Recettes!L10),"",BP_Annexe1B_Recettes!L10)</f>
        <v/>
      </c>
      <c r="M10" s="64"/>
      <c r="N10" s="108" t="str">
        <f>IF(ISBLANK(BP_Annexe1B_Recettes!N10),"",BP_Annexe1B_Recettes!N10)</f>
        <v/>
      </c>
      <c r="O10" s="19" t="str">
        <f>IF(ISBLANK(BP_Annexe1B_Recettes!O10),"",BP_Annexe1B_Recettes!O10)</f>
        <v/>
      </c>
      <c r="P10" s="518"/>
      <c r="Q10" s="84"/>
      <c r="R10" s="706" t="str">
        <f>IF(ISBLANK(BP_Annexe1B_Recettes!R10),"",BP_Annexe1B_Recettes!R10)</f>
        <v/>
      </c>
      <c r="S10" s="861" t="str">
        <f>IF(ISBLANK(BP_Annexe1B_Recettes!S10),"",BP_Annexe1B_Recettes!S10)</f>
        <v/>
      </c>
      <c r="T10" s="1015" t="str">
        <f>IF(ISBLANK(BP_Annexe1B_Recettes!T10),"",BP_Annexe1B_Recettes!T10)</f>
        <v/>
      </c>
      <c r="U10" s="783" t="str">
        <f>IF(ISBLANK(BP_Annexe1B_Recettes!U10),"",BP_Annexe1B_Recettes!U10)</f>
        <v/>
      </c>
      <c r="W10" s="572"/>
      <c r="X10" s="691">
        <f t="shared" ref="X10:X19" si="0">SUM(Z10:AB10)</f>
        <v>0</v>
      </c>
      <c r="Y10" s="516" t="e">
        <f t="shared" ref="Y10:Y19" si="1">IF(X10="","",X10/$X$52)</f>
        <v>#DIV/0!</v>
      </c>
      <c r="Z10" s="751"/>
      <c r="AA10" s="10"/>
      <c r="AB10" s="64"/>
      <c r="AC10" s="1735"/>
      <c r="AD10" s="247"/>
    </row>
    <row r="11" spans="1:31" x14ac:dyDescent="0.35">
      <c r="A11" s="1670"/>
      <c r="B11" s="1352"/>
      <c r="C11" s="1683"/>
      <c r="D11" s="47" t="str">
        <f>IF(ISBLANK(BP_Annexe1B_Recettes!D11),"",BP_Annexe1B_Recettes!D11)</f>
        <v/>
      </c>
      <c r="E11" s="45" t="str">
        <f>IF(ISBLANK(BP_Annexe1B_Recettes!E11),"",BP_Annexe1B_Recettes!E11)</f>
        <v/>
      </c>
      <c r="F11" s="45" t="str">
        <f>IF(ISBLANK(BP_Annexe1B_Recettes!F11),"",BP_Annexe1B_Recettes!F11)</f>
        <v/>
      </c>
      <c r="G11" s="45" t="str">
        <f>IF(ISBLANK(BP_Annexe1B_Recettes!G11),"",BP_Annexe1B_Recettes!G11)</f>
        <v/>
      </c>
      <c r="H11" s="109" t="str">
        <f>IF(ISBLANK(BP_Annexe1B_Recettes!H11),"",BP_Annexe1B_Recettes!H11)</f>
        <v/>
      </c>
      <c r="I11" s="41"/>
      <c r="J11" s="71"/>
      <c r="K11" s="796" t="str">
        <f>IF(ISBLANK(BP_Annexe1B_Recettes!K11),"",BP_Annexe1B_Recettes!K11)</f>
        <v/>
      </c>
      <c r="L11" s="568" t="str">
        <f>IF(ISBLANK(BP_Annexe1B_Recettes!L11),"",BP_Annexe1B_Recettes!L11)</f>
        <v/>
      </c>
      <c r="M11" s="67"/>
      <c r="N11" s="109" t="str">
        <f>IF(ISBLANK(BP_Annexe1B_Recettes!N11),"",BP_Annexe1B_Recettes!N11)</f>
        <v/>
      </c>
      <c r="O11" s="45" t="str">
        <f>IF(ISBLANK(BP_Annexe1B_Recettes!O11),"",BP_Annexe1B_Recettes!O11)</f>
        <v/>
      </c>
      <c r="P11" s="518"/>
      <c r="Q11" s="84"/>
      <c r="R11" s="707" t="str">
        <f>IF(ISBLANK(BP_Annexe1B_Recettes!R11),"",BP_Annexe1B_Recettes!R11)</f>
        <v/>
      </c>
      <c r="S11" s="862" t="str">
        <f>IF(ISBLANK(BP_Annexe1B_Recettes!S11),"",BP_Annexe1B_Recettes!S11)</f>
        <v/>
      </c>
      <c r="T11" s="1016" t="str">
        <f>IF(ISBLANK(BP_Annexe1B_Recettes!T11),"",BP_Annexe1B_Recettes!T11)</f>
        <v/>
      </c>
      <c r="U11" s="784" t="str">
        <f>IF(ISBLANK(BP_Annexe1B_Recettes!U11),"",BP_Annexe1B_Recettes!U11)</f>
        <v/>
      </c>
      <c r="W11" s="572"/>
      <c r="X11" s="692">
        <f t="shared" si="0"/>
        <v>0</v>
      </c>
      <c r="Y11" s="516" t="e">
        <f t="shared" si="1"/>
        <v>#DIV/0!</v>
      </c>
      <c r="Z11" s="753"/>
      <c r="AA11" s="41"/>
      <c r="AB11" s="67"/>
      <c r="AC11" s="1735"/>
      <c r="AD11" s="247"/>
    </row>
    <row r="12" spans="1:31" x14ac:dyDescent="0.35">
      <c r="A12" s="1669" t="s">
        <v>51</v>
      </c>
      <c r="B12" s="1352"/>
      <c r="C12" s="1732" t="s">
        <v>55</v>
      </c>
      <c r="D12" s="77" t="str">
        <f>IF(ISBLANK(BP_Annexe1B_Recettes!D12),"",BP_Annexe1B_Recettes!D12)</f>
        <v/>
      </c>
      <c r="E12" s="19" t="str">
        <f>IF(ISBLANK(BP_Annexe1B_Recettes!E12),"",BP_Annexe1B_Recettes!E12)</f>
        <v/>
      </c>
      <c r="F12" s="19" t="str">
        <f>IF(ISBLANK(BP_Annexe1B_Recettes!F12),"",BP_Annexe1B_Recettes!F12)</f>
        <v/>
      </c>
      <c r="G12" s="19" t="str">
        <f>IF(ISBLANK(BP_Annexe1B_Recettes!G12),"",BP_Annexe1B_Recettes!G12)</f>
        <v/>
      </c>
      <c r="H12" s="108" t="str">
        <f>IF(ISBLANK(BP_Annexe1B_Recettes!H12),"",BP_Annexe1B_Recettes!H12)</f>
        <v/>
      </c>
      <c r="I12" s="10"/>
      <c r="J12" s="26"/>
      <c r="K12" s="795" t="str">
        <f>IF(ISBLANK(BP_Annexe1B_Recettes!K12),"",BP_Annexe1B_Recettes!K12)</f>
        <v/>
      </c>
      <c r="L12" s="567" t="str">
        <f>IF(ISBLANK(BP_Annexe1B_Recettes!L12),"",BP_Annexe1B_Recettes!L12)</f>
        <v/>
      </c>
      <c r="M12" s="64"/>
      <c r="N12" s="108" t="str">
        <f>IF(ISBLANK(BP_Annexe1B_Recettes!N12),"",BP_Annexe1B_Recettes!N12)</f>
        <v/>
      </c>
      <c r="O12" s="19" t="str">
        <f>IF(ISBLANK(BP_Annexe1B_Recettes!O12),"",BP_Annexe1B_Recettes!O12)</f>
        <v/>
      </c>
      <c r="P12" s="518"/>
      <c r="Q12" s="84"/>
      <c r="R12" s="706" t="str">
        <f>IF(ISBLANK(BP_Annexe1B_Recettes!R12),"",BP_Annexe1B_Recettes!R12)</f>
        <v/>
      </c>
      <c r="S12" s="861" t="str">
        <f>IF(ISBLANK(BP_Annexe1B_Recettes!S12),"",BP_Annexe1B_Recettes!S12)</f>
        <v/>
      </c>
      <c r="T12" s="1015" t="str">
        <f>IF(ISBLANK(BP_Annexe1B_Recettes!T12),"",BP_Annexe1B_Recettes!T12)</f>
        <v/>
      </c>
      <c r="U12" s="783" t="str">
        <f>IF(ISBLANK(BP_Annexe1B_Recettes!U12),"",BP_Annexe1B_Recettes!U12)</f>
        <v/>
      </c>
      <c r="W12" s="572"/>
      <c r="X12" s="691">
        <f t="shared" si="0"/>
        <v>0</v>
      </c>
      <c r="Y12" s="516" t="e">
        <f t="shared" si="1"/>
        <v>#DIV/0!</v>
      </c>
      <c r="Z12" s="751"/>
      <c r="AA12" s="10"/>
      <c r="AB12" s="64"/>
      <c r="AC12" s="1735"/>
      <c r="AD12" s="247"/>
    </row>
    <row r="13" spans="1:31" x14ac:dyDescent="0.35">
      <c r="A13" s="1671"/>
      <c r="B13" s="1352"/>
      <c r="C13" s="1703"/>
      <c r="D13" s="46" t="str">
        <f>IF(ISBLANK(BP_Annexe1B_Recettes!D13),"",BP_Annexe1B_Recettes!D13)</f>
        <v/>
      </c>
      <c r="E13" s="19" t="str">
        <f>IF(ISBLANK(BP_Annexe1B_Recettes!E13),"",BP_Annexe1B_Recettes!E13)</f>
        <v/>
      </c>
      <c r="F13" s="19" t="str">
        <f>IF(ISBLANK(BP_Annexe1B_Recettes!F13),"",BP_Annexe1B_Recettes!F13)</f>
        <v/>
      </c>
      <c r="G13" s="19" t="str">
        <f>IF(ISBLANK(BP_Annexe1B_Recettes!G13),"",BP_Annexe1B_Recettes!G13)</f>
        <v/>
      </c>
      <c r="H13" s="108" t="str">
        <f>IF(ISBLANK(BP_Annexe1B_Recettes!H13),"",BP_Annexe1B_Recettes!H13)</f>
        <v/>
      </c>
      <c r="I13" s="10"/>
      <c r="J13" s="26"/>
      <c r="K13" s="795" t="str">
        <f>IF(ISBLANK(BP_Annexe1B_Recettes!K13),"",BP_Annexe1B_Recettes!K13)</f>
        <v/>
      </c>
      <c r="L13" s="567" t="str">
        <f>IF(ISBLANK(BP_Annexe1B_Recettes!L13),"",BP_Annexe1B_Recettes!L13)</f>
        <v/>
      </c>
      <c r="M13" s="64"/>
      <c r="N13" s="108" t="str">
        <f>IF(ISBLANK(BP_Annexe1B_Recettes!N13),"",BP_Annexe1B_Recettes!N13)</f>
        <v/>
      </c>
      <c r="O13" s="19" t="str">
        <f>IF(ISBLANK(BP_Annexe1B_Recettes!O13),"",BP_Annexe1B_Recettes!O13)</f>
        <v/>
      </c>
      <c r="P13" s="518"/>
      <c r="Q13" s="84"/>
      <c r="R13" s="706" t="str">
        <f>IF(ISBLANK(BP_Annexe1B_Recettes!R13),"",BP_Annexe1B_Recettes!R13)</f>
        <v/>
      </c>
      <c r="S13" s="861" t="str">
        <f>IF(ISBLANK(BP_Annexe1B_Recettes!S13),"",BP_Annexe1B_Recettes!S13)</f>
        <v/>
      </c>
      <c r="T13" s="1015" t="str">
        <f>IF(ISBLANK(BP_Annexe1B_Recettes!T13),"",BP_Annexe1B_Recettes!T13)</f>
        <v/>
      </c>
      <c r="U13" s="783" t="str">
        <f>IF(ISBLANK(BP_Annexe1B_Recettes!U13),"",BP_Annexe1B_Recettes!U13)</f>
        <v/>
      </c>
      <c r="W13" s="572"/>
      <c r="X13" s="691">
        <f t="shared" si="0"/>
        <v>0</v>
      </c>
      <c r="Y13" s="516" t="e">
        <f t="shared" si="1"/>
        <v>#DIV/0!</v>
      </c>
      <c r="Z13" s="751"/>
      <c r="AA13" s="10"/>
      <c r="AB13" s="64"/>
      <c r="AC13" s="1735"/>
      <c r="AD13" s="247"/>
    </row>
    <row r="14" spans="1:31" x14ac:dyDescent="0.35">
      <c r="A14" s="1669" t="s">
        <v>52</v>
      </c>
      <c r="B14" s="1352"/>
      <c r="C14" s="1673" t="s">
        <v>56</v>
      </c>
      <c r="D14" s="78" t="str">
        <f>IF(ISBLANK(BP_Annexe1B_Recettes!D14),"",BP_Annexe1B_Recettes!D14)</f>
        <v/>
      </c>
      <c r="E14" s="36" t="str">
        <f>IF(ISBLANK(BP_Annexe1B_Recettes!E14),"",BP_Annexe1B_Recettes!E14)</f>
        <v/>
      </c>
      <c r="F14" s="36" t="str">
        <f>IF(ISBLANK(BP_Annexe1B_Recettes!F14),"",BP_Annexe1B_Recettes!F14)</f>
        <v/>
      </c>
      <c r="G14" s="36" t="str">
        <f>IF(ISBLANK(BP_Annexe1B_Recettes!G14),"",BP_Annexe1B_Recettes!G14)</f>
        <v/>
      </c>
      <c r="H14" s="110" t="str">
        <f>IF(ISBLANK(BP_Annexe1B_Recettes!H14),"",BP_Annexe1B_Recettes!H14)</f>
        <v/>
      </c>
      <c r="I14" s="28"/>
      <c r="J14" s="72"/>
      <c r="K14" s="797" t="str">
        <f>IF(ISBLANK(BP_Annexe1B_Recettes!K14),"",BP_Annexe1B_Recettes!K14)</f>
        <v/>
      </c>
      <c r="L14" s="566" t="str">
        <f>IF(ISBLANK(BP_Annexe1B_Recettes!L14),"",BP_Annexe1B_Recettes!L14)</f>
        <v/>
      </c>
      <c r="M14" s="110" t="str">
        <f>IF(ISBLANK(BP_Annexe1B_Recettes!M14),"",BP_Annexe1B_Recettes!M14)</f>
        <v/>
      </c>
      <c r="N14" s="110" t="str">
        <f>IF(ISBLANK(BP_Annexe1B_Recettes!N14),"",BP_Annexe1B_Recettes!N14)</f>
        <v/>
      </c>
      <c r="O14" s="36" t="str">
        <f>IF(ISBLANK(BP_Annexe1B_Recettes!O14),"",BP_Annexe1B_Recettes!O14)</f>
        <v/>
      </c>
      <c r="P14" s="518"/>
      <c r="Q14" s="84"/>
      <c r="R14" s="705" t="str">
        <f>IF(ISBLANK(BP_Annexe1B_Recettes!R14),"",BP_Annexe1B_Recettes!R14)</f>
        <v/>
      </c>
      <c r="S14" s="863" t="str">
        <f>IF(ISBLANK(BP_Annexe1B_Recettes!S14),"",BP_Annexe1B_Recettes!S14)</f>
        <v/>
      </c>
      <c r="T14" s="1017" t="str">
        <f>IF(ISBLANK(BP_Annexe1B_Recettes!T14),"",BP_Annexe1B_Recettes!T14)</f>
        <v/>
      </c>
      <c r="U14" s="785" t="str">
        <f>IF(ISBLANK(BP_Annexe1B_Recettes!U14),"",BP_Annexe1B_Recettes!U14)</f>
        <v/>
      </c>
      <c r="W14" s="572"/>
      <c r="X14" s="690">
        <f t="shared" si="0"/>
        <v>0</v>
      </c>
      <c r="Y14" s="516" t="e">
        <f t="shared" si="1"/>
        <v>#DIV/0!</v>
      </c>
      <c r="Z14" s="755"/>
      <c r="AA14" s="28"/>
      <c r="AB14" s="73"/>
      <c r="AC14" s="1735"/>
      <c r="AD14" s="247"/>
    </row>
    <row r="15" spans="1:31" x14ac:dyDescent="0.35">
      <c r="A15" s="1670"/>
      <c r="B15" s="1352"/>
      <c r="C15" s="1673"/>
      <c r="D15" s="46" t="str">
        <f>IF(ISBLANK(BP_Annexe1B_Recettes!D15),"",BP_Annexe1B_Recettes!D15)</f>
        <v/>
      </c>
      <c r="E15" s="19" t="str">
        <f>IF(ISBLANK(BP_Annexe1B_Recettes!E15),"",BP_Annexe1B_Recettes!E15)</f>
        <v/>
      </c>
      <c r="F15" s="19" t="str">
        <f>IF(ISBLANK(BP_Annexe1B_Recettes!F15),"",BP_Annexe1B_Recettes!F15)</f>
        <v/>
      </c>
      <c r="G15" s="19" t="str">
        <f>IF(ISBLANK(BP_Annexe1B_Recettes!G15),"",BP_Annexe1B_Recettes!G15)</f>
        <v/>
      </c>
      <c r="H15" s="108" t="str">
        <f>IF(ISBLANK(BP_Annexe1B_Recettes!H15),"",BP_Annexe1B_Recettes!H15)</f>
        <v/>
      </c>
      <c r="I15" s="10"/>
      <c r="J15" s="26"/>
      <c r="K15" s="795" t="str">
        <f>IF(ISBLANK(BP_Annexe1B_Recettes!K15),"",BP_Annexe1B_Recettes!K15)</f>
        <v/>
      </c>
      <c r="L15" s="567" t="str">
        <f>IF(ISBLANK(BP_Annexe1B_Recettes!L15),"",BP_Annexe1B_Recettes!L15)</f>
        <v/>
      </c>
      <c r="M15" s="108" t="str">
        <f>IF(ISBLANK(BP_Annexe1B_Recettes!M15),"",BP_Annexe1B_Recettes!M15)</f>
        <v/>
      </c>
      <c r="N15" s="108" t="str">
        <f>IF(ISBLANK(BP_Annexe1B_Recettes!N15),"",BP_Annexe1B_Recettes!N15)</f>
        <v/>
      </c>
      <c r="O15" s="19" t="str">
        <f>IF(ISBLANK(BP_Annexe1B_Recettes!O15),"",BP_Annexe1B_Recettes!O15)</f>
        <v/>
      </c>
      <c r="P15" s="518"/>
      <c r="Q15" s="84"/>
      <c r="R15" s="706" t="str">
        <f>IF(ISBLANK(BP_Annexe1B_Recettes!R15),"",BP_Annexe1B_Recettes!R15)</f>
        <v/>
      </c>
      <c r="S15" s="861" t="str">
        <f>IF(ISBLANK(BP_Annexe1B_Recettes!S15),"",BP_Annexe1B_Recettes!S15)</f>
        <v/>
      </c>
      <c r="T15" s="1015" t="str">
        <f>IF(ISBLANK(BP_Annexe1B_Recettes!T15),"",BP_Annexe1B_Recettes!T15)</f>
        <v/>
      </c>
      <c r="U15" s="783" t="str">
        <f>IF(ISBLANK(BP_Annexe1B_Recettes!U15),"",BP_Annexe1B_Recettes!U15)</f>
        <v/>
      </c>
      <c r="W15" s="572"/>
      <c r="X15" s="691">
        <f t="shared" si="0"/>
        <v>0</v>
      </c>
      <c r="Y15" s="516" t="e">
        <f t="shared" si="1"/>
        <v>#DIV/0!</v>
      </c>
      <c r="Z15" s="751"/>
      <c r="AA15" s="10"/>
      <c r="AB15" s="64"/>
      <c r="AC15" s="1735"/>
      <c r="AD15" s="247"/>
    </row>
    <row r="16" spans="1:31" x14ac:dyDescent="0.35">
      <c r="A16" s="1671"/>
      <c r="B16" s="1352"/>
      <c r="C16" s="1674"/>
      <c r="D16" s="46" t="str">
        <f>IF(ISBLANK(BP_Annexe1B_Recettes!D16),"",BP_Annexe1B_Recettes!D16)</f>
        <v/>
      </c>
      <c r="E16" s="19" t="str">
        <f>IF(ISBLANK(BP_Annexe1B_Recettes!E16),"",BP_Annexe1B_Recettes!E16)</f>
        <v/>
      </c>
      <c r="F16" s="19" t="str">
        <f>IF(ISBLANK(BP_Annexe1B_Recettes!F16),"",BP_Annexe1B_Recettes!F16)</f>
        <v/>
      </c>
      <c r="G16" s="19" t="str">
        <f>IF(ISBLANK(BP_Annexe1B_Recettes!G16),"",BP_Annexe1B_Recettes!G16)</f>
        <v/>
      </c>
      <c r="H16" s="108" t="str">
        <f>IF(ISBLANK(BP_Annexe1B_Recettes!H16),"",BP_Annexe1B_Recettes!H16)</f>
        <v/>
      </c>
      <c r="I16" s="10"/>
      <c r="J16" s="26"/>
      <c r="K16" s="795" t="str">
        <f>IF(ISBLANK(BP_Annexe1B_Recettes!K16),"",BP_Annexe1B_Recettes!K16)</f>
        <v/>
      </c>
      <c r="L16" s="567" t="str">
        <f>IF(ISBLANK(BP_Annexe1B_Recettes!L16),"",BP_Annexe1B_Recettes!L16)</f>
        <v/>
      </c>
      <c r="M16" s="108" t="str">
        <f>IF(ISBLANK(BP_Annexe1B_Recettes!M16),"",BP_Annexe1B_Recettes!M16)</f>
        <v/>
      </c>
      <c r="N16" s="108" t="str">
        <f>IF(ISBLANK(BP_Annexe1B_Recettes!N16),"",BP_Annexe1B_Recettes!N16)</f>
        <v/>
      </c>
      <c r="O16" s="19" t="str">
        <f>IF(ISBLANK(BP_Annexe1B_Recettes!O16),"",BP_Annexe1B_Recettes!O16)</f>
        <v/>
      </c>
      <c r="P16" s="518"/>
      <c r="Q16" s="84"/>
      <c r="R16" s="706" t="str">
        <f>IF(ISBLANK(BP_Annexe1B_Recettes!R16),"",BP_Annexe1B_Recettes!R16)</f>
        <v/>
      </c>
      <c r="S16" s="861" t="str">
        <f>IF(ISBLANK(BP_Annexe1B_Recettes!S16),"",BP_Annexe1B_Recettes!S16)</f>
        <v/>
      </c>
      <c r="T16" s="1015" t="str">
        <f>IF(ISBLANK(BP_Annexe1B_Recettes!T16),"",BP_Annexe1B_Recettes!T16)</f>
        <v/>
      </c>
      <c r="U16" s="783" t="str">
        <f>IF(ISBLANK(BP_Annexe1B_Recettes!U16),"",BP_Annexe1B_Recettes!U16)</f>
        <v/>
      </c>
      <c r="W16" s="572"/>
      <c r="X16" s="691">
        <f t="shared" si="0"/>
        <v>0</v>
      </c>
      <c r="Y16" s="516" t="e">
        <f t="shared" si="1"/>
        <v>#DIV/0!</v>
      </c>
      <c r="Z16" s="751"/>
      <c r="AA16" s="10"/>
      <c r="AB16" s="64"/>
      <c r="AC16" s="1735"/>
      <c r="AD16" s="247"/>
    </row>
    <row r="17" spans="1:31" x14ac:dyDescent="0.35">
      <c r="A17" s="1670" t="s">
        <v>58</v>
      </c>
      <c r="B17" s="1352"/>
      <c r="C17" s="1673" t="s">
        <v>57</v>
      </c>
      <c r="D17" s="78" t="str">
        <f>IF(ISBLANK(BP_Annexe1B_Recettes!D17),"",BP_Annexe1B_Recettes!D17)</f>
        <v/>
      </c>
      <c r="E17" s="36" t="str">
        <f>IF(ISBLANK(BP_Annexe1B_Recettes!E17),"",BP_Annexe1B_Recettes!E17)</f>
        <v/>
      </c>
      <c r="F17" s="36" t="str">
        <f>IF(ISBLANK(BP_Annexe1B_Recettes!F17),"",BP_Annexe1B_Recettes!F17)</f>
        <v/>
      </c>
      <c r="G17" s="36" t="str">
        <f>IF(ISBLANK(BP_Annexe1B_Recettes!G17),"",BP_Annexe1B_Recettes!G17)</f>
        <v/>
      </c>
      <c r="H17" s="110" t="str">
        <f>IF(ISBLANK(BP_Annexe1B_Recettes!H17),"",BP_Annexe1B_Recettes!H17)</f>
        <v/>
      </c>
      <c r="I17" s="28"/>
      <c r="J17" s="72"/>
      <c r="K17" s="797" t="str">
        <f>IF(ISBLANK(BP_Annexe1B_Recettes!K17),"",BP_Annexe1B_Recettes!K17)</f>
        <v/>
      </c>
      <c r="L17" s="566" t="str">
        <f>IF(ISBLANK(BP_Annexe1B_Recettes!L17),"",BP_Annexe1B_Recettes!L17)</f>
        <v/>
      </c>
      <c r="M17" s="110" t="str">
        <f>IF(ISBLANK(BP_Annexe1B_Recettes!M17),"",BP_Annexe1B_Recettes!M17)</f>
        <v/>
      </c>
      <c r="N17" s="110" t="str">
        <f>IF(ISBLANK(BP_Annexe1B_Recettes!N17),"",BP_Annexe1B_Recettes!N17)</f>
        <v/>
      </c>
      <c r="O17" s="36" t="str">
        <f>IF(ISBLANK(BP_Annexe1B_Recettes!O17),"",BP_Annexe1B_Recettes!O17)</f>
        <v/>
      </c>
      <c r="P17" s="518"/>
      <c r="Q17" s="84"/>
      <c r="R17" s="705" t="str">
        <f>IF(ISBLANK(BP_Annexe1B_Recettes!R17),"",BP_Annexe1B_Recettes!R17)</f>
        <v/>
      </c>
      <c r="S17" s="863" t="str">
        <f>IF(ISBLANK(BP_Annexe1B_Recettes!S17),"",BP_Annexe1B_Recettes!S17)</f>
        <v/>
      </c>
      <c r="T17" s="1017" t="str">
        <f>IF(ISBLANK(BP_Annexe1B_Recettes!T17),"",BP_Annexe1B_Recettes!T17)</f>
        <v/>
      </c>
      <c r="U17" s="785" t="str">
        <f>IF(ISBLANK(BP_Annexe1B_Recettes!U17),"",BP_Annexe1B_Recettes!U17)</f>
        <v/>
      </c>
      <c r="W17" s="572"/>
      <c r="X17" s="690">
        <f t="shared" si="0"/>
        <v>0</v>
      </c>
      <c r="Y17" s="516" t="e">
        <f t="shared" si="1"/>
        <v>#DIV/0!</v>
      </c>
      <c r="Z17" s="755"/>
      <c r="AA17" s="28"/>
      <c r="AB17" s="73"/>
      <c r="AC17" s="1735"/>
      <c r="AD17" s="247"/>
    </row>
    <row r="18" spans="1:31" x14ac:dyDescent="0.35">
      <c r="A18" s="1670"/>
      <c r="B18" s="1352"/>
      <c r="C18" s="1673"/>
      <c r="D18" s="46" t="str">
        <f>IF(ISBLANK(BP_Annexe1B_Recettes!D18),"",BP_Annexe1B_Recettes!D18)</f>
        <v/>
      </c>
      <c r="E18" s="19" t="str">
        <f>IF(ISBLANK(BP_Annexe1B_Recettes!E18),"",BP_Annexe1B_Recettes!E18)</f>
        <v/>
      </c>
      <c r="F18" s="19" t="str">
        <f>IF(ISBLANK(BP_Annexe1B_Recettes!F18),"",BP_Annexe1B_Recettes!F18)</f>
        <v/>
      </c>
      <c r="G18" s="19" t="str">
        <f>IF(ISBLANK(BP_Annexe1B_Recettes!G18),"",BP_Annexe1B_Recettes!G18)</f>
        <v/>
      </c>
      <c r="H18" s="108" t="str">
        <f>IF(ISBLANK(BP_Annexe1B_Recettes!H18),"",BP_Annexe1B_Recettes!H18)</f>
        <v/>
      </c>
      <c r="I18" s="10"/>
      <c r="J18" s="26"/>
      <c r="K18" s="795" t="str">
        <f>IF(ISBLANK(BP_Annexe1B_Recettes!K18),"",BP_Annexe1B_Recettes!K18)</f>
        <v/>
      </c>
      <c r="L18" s="567" t="str">
        <f>IF(ISBLANK(BP_Annexe1B_Recettes!L18),"",BP_Annexe1B_Recettes!L18)</f>
        <v/>
      </c>
      <c r="M18" s="108" t="str">
        <f>IF(ISBLANK(BP_Annexe1B_Recettes!M18),"",BP_Annexe1B_Recettes!M18)</f>
        <v/>
      </c>
      <c r="N18" s="108" t="str">
        <f>IF(ISBLANK(BP_Annexe1B_Recettes!N18),"",BP_Annexe1B_Recettes!N18)</f>
        <v/>
      </c>
      <c r="O18" s="19" t="str">
        <f>IF(ISBLANK(BP_Annexe1B_Recettes!O18),"",BP_Annexe1B_Recettes!O18)</f>
        <v/>
      </c>
      <c r="P18" s="518"/>
      <c r="Q18" s="84"/>
      <c r="R18" s="706" t="str">
        <f>IF(ISBLANK(BP_Annexe1B_Recettes!R18),"",BP_Annexe1B_Recettes!R18)</f>
        <v/>
      </c>
      <c r="S18" s="861" t="str">
        <f>IF(ISBLANK(BP_Annexe1B_Recettes!S18),"",BP_Annexe1B_Recettes!S18)</f>
        <v/>
      </c>
      <c r="T18" s="1015" t="str">
        <f>IF(ISBLANK(BP_Annexe1B_Recettes!T18),"",BP_Annexe1B_Recettes!T18)</f>
        <v/>
      </c>
      <c r="U18" s="783" t="str">
        <f>IF(ISBLANK(BP_Annexe1B_Recettes!U18),"",BP_Annexe1B_Recettes!U18)</f>
        <v/>
      </c>
      <c r="W18" s="572"/>
      <c r="X18" s="691">
        <f t="shared" si="0"/>
        <v>0</v>
      </c>
      <c r="Y18" s="516" t="e">
        <f t="shared" si="1"/>
        <v>#DIV/0!</v>
      </c>
      <c r="Z18" s="751"/>
      <c r="AA18" s="10"/>
      <c r="AB18" s="64"/>
      <c r="AC18" s="1735"/>
      <c r="AD18" s="247"/>
    </row>
    <row r="19" spans="1:31" x14ac:dyDescent="0.35">
      <c r="A19" s="1670"/>
      <c r="B19" s="1388"/>
      <c r="C19" s="1673"/>
      <c r="D19" s="47" t="str">
        <f>IF(ISBLANK(BP_Annexe1B_Recettes!D19),"",BP_Annexe1B_Recettes!D19)</f>
        <v/>
      </c>
      <c r="E19" s="45" t="str">
        <f>IF(ISBLANK(BP_Annexe1B_Recettes!E19),"",BP_Annexe1B_Recettes!E19)</f>
        <v/>
      </c>
      <c r="F19" s="45" t="str">
        <f>IF(ISBLANK(BP_Annexe1B_Recettes!F19),"",BP_Annexe1B_Recettes!F19)</f>
        <v/>
      </c>
      <c r="G19" s="45" t="str">
        <f>IF(ISBLANK(BP_Annexe1B_Recettes!G19),"",BP_Annexe1B_Recettes!G19)</f>
        <v/>
      </c>
      <c r="H19" s="109" t="str">
        <f>IF(ISBLANK(BP_Annexe1B_Recettes!H19),"",BP_Annexe1B_Recettes!H19)</f>
        <v/>
      </c>
      <c r="I19" s="41"/>
      <c r="J19" s="71"/>
      <c r="K19" s="796" t="str">
        <f>IF(ISBLANK(BP_Annexe1B_Recettes!K19),"",BP_Annexe1B_Recettes!K19)</f>
        <v/>
      </c>
      <c r="L19" s="568" t="str">
        <f>IF(ISBLANK(BP_Annexe1B_Recettes!L19),"",BP_Annexe1B_Recettes!L19)</f>
        <v/>
      </c>
      <c r="M19" s="109" t="str">
        <f>IF(ISBLANK(BP_Annexe1B_Recettes!M19),"",BP_Annexe1B_Recettes!M19)</f>
        <v/>
      </c>
      <c r="N19" s="109" t="str">
        <f>IF(ISBLANK(BP_Annexe1B_Recettes!N19),"",BP_Annexe1B_Recettes!N19)</f>
        <v/>
      </c>
      <c r="O19" s="45" t="str">
        <f>IF(ISBLANK(BP_Annexe1B_Recettes!O19),"",BP_Annexe1B_Recettes!O19)</f>
        <v/>
      </c>
      <c r="P19" s="518"/>
      <c r="Q19" s="84"/>
      <c r="R19" s="707" t="str">
        <f>IF(ISBLANK(BP_Annexe1B_Recettes!R19),"",BP_Annexe1B_Recettes!R19)</f>
        <v/>
      </c>
      <c r="S19" s="862" t="str">
        <f>IF(ISBLANK(BP_Annexe1B_Recettes!S19),"",BP_Annexe1B_Recettes!S19)</f>
        <v/>
      </c>
      <c r="T19" s="1016" t="str">
        <f>IF(ISBLANK(BP_Annexe1B_Recettes!T19),"",BP_Annexe1B_Recettes!T19)</f>
        <v/>
      </c>
      <c r="U19" s="784" t="str">
        <f>IF(ISBLANK(BP_Annexe1B_Recettes!U19),"",BP_Annexe1B_Recettes!U19)</f>
        <v/>
      </c>
      <c r="W19" s="572"/>
      <c r="X19" s="692">
        <f t="shared" si="0"/>
        <v>0</v>
      </c>
      <c r="Y19" s="516" t="e">
        <f t="shared" si="1"/>
        <v>#DIV/0!</v>
      </c>
      <c r="Z19" s="753"/>
      <c r="AA19" s="41"/>
      <c r="AB19" s="67"/>
      <c r="AC19" s="1736"/>
      <c r="AD19" s="247"/>
    </row>
    <row r="20" spans="1:31" x14ac:dyDescent="0.35">
      <c r="A20" s="53" t="s">
        <v>63</v>
      </c>
      <c r="B20" s="1392" t="s">
        <v>559</v>
      </c>
      <c r="C20" s="1393"/>
      <c r="D20" s="1393"/>
      <c r="E20" s="1393"/>
      <c r="F20" s="1393"/>
      <c r="G20" s="1466"/>
      <c r="H20" s="54">
        <f>IF(ISBLANK(BP_Annexe1B_Recettes!H20),"",BP_Annexe1B_Recettes!H20)</f>
        <v>0</v>
      </c>
      <c r="I20" s="511"/>
      <c r="J20" s="512"/>
      <c r="K20" s="55">
        <f>SUM(K21:K29)</f>
        <v>0</v>
      </c>
      <c r="L20" s="56" t="str">
        <f>IF(ISBLANK(BP_Annexe1B_Recettes!L20),"",BP_Annexe1B_Recettes!L20)</f>
        <v/>
      </c>
      <c r="M20" s="144">
        <f>IF(ISBLANK(BP_Annexe1B_Recettes!M20),"",BP_Annexe1B_Recettes!M20)</f>
        <v>0</v>
      </c>
      <c r="N20" s="144">
        <f>IF(ISBLANK(BP_Annexe1B_Recettes!N20),"",BP_Annexe1B_Recettes!N20)</f>
        <v>0</v>
      </c>
      <c r="O20" s="61"/>
      <c r="P20" s="544"/>
      <c r="Q20" s="84"/>
      <c r="R20" s="55">
        <f>IF(ISBLANK(BP_Annexe1B_Recettes!R20),"",BP_Annexe1B_Recettes!R20)</f>
        <v>0</v>
      </c>
      <c r="S20" s="511" t="str">
        <f>IF(ISBLANK(BP_Annexe1B_Recettes!S20),"",BP_Annexe1B_Recettes!S20)</f>
        <v/>
      </c>
      <c r="T20" s="512" t="str">
        <f>IF(ISBLANK(BP_Annexe1B_Recettes!T20),"",BP_Annexe1B_Recettes!T20)</f>
        <v/>
      </c>
      <c r="U20" s="748" t="str">
        <f>IF(ISBLANK(BP_Annexe1B_Recettes!U20),"",BP_Annexe1B_Recettes!U20)</f>
        <v/>
      </c>
      <c r="W20" s="572"/>
      <c r="X20" s="55">
        <f>SUM(X21:X29)</f>
        <v>0</v>
      </c>
      <c r="Y20" s="56" t="e">
        <f>X20/$X$52</f>
        <v>#DIV/0!</v>
      </c>
      <c r="Z20" s="54">
        <f>SUM(Z21:Z29)</f>
        <v>0</v>
      </c>
      <c r="AA20" s="57"/>
      <c r="AB20" s="57"/>
      <c r="AC20" s="792"/>
      <c r="AD20" s="247"/>
    </row>
    <row r="21" spans="1:31" x14ac:dyDescent="0.35">
      <c r="A21" s="44" t="s">
        <v>54</v>
      </c>
      <c r="B21" s="1351">
        <v>74</v>
      </c>
      <c r="C21" s="79" t="s">
        <v>61</v>
      </c>
      <c r="D21" s="80" t="str">
        <f>IF(ISBLANK(BP_Annexe1B_Recettes!D21),"",BP_Annexe1B_Recettes!D21)</f>
        <v/>
      </c>
      <c r="E21" s="45" t="str">
        <f>IF(ISBLANK(BP_Annexe1B_Recettes!E21),"",BP_Annexe1B_Recettes!E21)</f>
        <v/>
      </c>
      <c r="F21" s="45" t="str">
        <f>IF(ISBLANK(BP_Annexe1B_Recettes!F21),"",BP_Annexe1B_Recettes!F21)</f>
        <v/>
      </c>
      <c r="G21" s="45" t="str">
        <f>IF(ISBLANK(BP_Annexe1B_Recettes!G21),"",BP_Annexe1B_Recettes!G21)</f>
        <v/>
      </c>
      <c r="H21" s="109" t="str">
        <f>IF(ISBLANK(BP_Annexe1B_Recettes!H21),"",BP_Annexe1B_Recettes!H21)</f>
        <v/>
      </c>
      <c r="I21" s="41"/>
      <c r="J21" s="71"/>
      <c r="K21" s="796" t="str">
        <f>IF(ISBLANK(BP_Annexe1B_Recettes!K21),"",BP_Annexe1B_Recettes!K21)</f>
        <v/>
      </c>
      <c r="L21" s="568" t="str">
        <f>IF(ISBLANK(BP_Annexe1B_Recettes!L21),"",BP_Annexe1B_Recettes!L21)</f>
        <v/>
      </c>
      <c r="M21" s="67"/>
      <c r="N21" s="109" t="str">
        <f>IF(ISBLANK(BP_Annexe1B_Recettes!N21),"",BP_Annexe1B_Recettes!N21)</f>
        <v/>
      </c>
      <c r="O21" s="45" t="str">
        <f>IF(ISBLANK(BP_Annexe1B_Recettes!O21),"",BP_Annexe1B_Recettes!O21)</f>
        <v/>
      </c>
      <c r="P21" s="518"/>
      <c r="Q21" s="84"/>
      <c r="R21" s="707" t="str">
        <f>IF(ISBLANK(BP_Annexe1B_Recettes!R21),"",BP_Annexe1B_Recettes!R21)</f>
        <v/>
      </c>
      <c r="S21" s="862" t="str">
        <f>IF(ISBLANK(BP_Annexe1B_Recettes!S21),"",BP_Annexe1B_Recettes!S21)</f>
        <v/>
      </c>
      <c r="T21" s="1016" t="str">
        <f>IF(ISBLANK(BP_Annexe1B_Recettes!T21),"",BP_Annexe1B_Recettes!T21)</f>
        <v/>
      </c>
      <c r="U21" s="784" t="str">
        <f>IF(ISBLANK(BP_Annexe1B_Recettes!U21),"",BP_Annexe1B_Recettes!U21)</f>
        <v/>
      </c>
      <c r="W21" s="572"/>
      <c r="X21" s="692">
        <f t="shared" ref="X21:X29" si="2">SUM(Z21:AB21)</f>
        <v>0</v>
      </c>
      <c r="Y21" s="516" t="e">
        <f t="shared" ref="Y21:Y29" si="3">IF(X21="","",X21/$X$52)</f>
        <v>#DIV/0!</v>
      </c>
      <c r="Z21" s="753"/>
      <c r="AA21" s="41"/>
      <c r="AB21" s="67"/>
      <c r="AC21" s="793"/>
      <c r="AD21" s="247"/>
    </row>
    <row r="22" spans="1:31" x14ac:dyDescent="0.35">
      <c r="A22" s="1669" t="s">
        <v>64</v>
      </c>
      <c r="B22" s="1352"/>
      <c r="C22" s="1732" t="s">
        <v>59</v>
      </c>
      <c r="D22" s="77" t="str">
        <f>IF(ISBLANK(BP_Annexe1B_Recettes!D22),"",BP_Annexe1B_Recettes!D22)</f>
        <v/>
      </c>
      <c r="E22" s="19" t="str">
        <f>IF(ISBLANK(BP_Annexe1B_Recettes!E22),"",BP_Annexe1B_Recettes!E22)</f>
        <v/>
      </c>
      <c r="F22" s="19" t="str">
        <f>IF(ISBLANK(BP_Annexe1B_Recettes!F22),"",BP_Annexe1B_Recettes!F22)</f>
        <v/>
      </c>
      <c r="G22" s="19" t="str">
        <f>IF(ISBLANK(BP_Annexe1B_Recettes!G22),"",BP_Annexe1B_Recettes!G22)</f>
        <v/>
      </c>
      <c r="H22" s="108" t="str">
        <f>IF(ISBLANK(BP_Annexe1B_Recettes!H22),"",BP_Annexe1B_Recettes!H22)</f>
        <v/>
      </c>
      <c r="I22" s="10"/>
      <c r="J22" s="26"/>
      <c r="K22" s="795" t="str">
        <f>IF(ISBLANK(BP_Annexe1B_Recettes!K22),"",BP_Annexe1B_Recettes!K22)</f>
        <v/>
      </c>
      <c r="L22" s="567" t="str">
        <f>IF(ISBLANK(BP_Annexe1B_Recettes!L22),"",BP_Annexe1B_Recettes!L22)</f>
        <v/>
      </c>
      <c r="M22" s="64"/>
      <c r="N22" s="108" t="str">
        <f>IF(ISBLANK(BP_Annexe1B_Recettes!N22),"",BP_Annexe1B_Recettes!N22)</f>
        <v/>
      </c>
      <c r="O22" s="19" t="str">
        <f>IF(ISBLANK(BP_Annexe1B_Recettes!O22),"",BP_Annexe1B_Recettes!O22)</f>
        <v/>
      </c>
      <c r="P22" s="518"/>
      <c r="Q22" s="84"/>
      <c r="R22" s="706" t="str">
        <f>IF(ISBLANK(BP_Annexe1B_Recettes!R22),"",BP_Annexe1B_Recettes!R22)</f>
        <v/>
      </c>
      <c r="S22" s="861" t="str">
        <f>IF(ISBLANK(BP_Annexe1B_Recettes!S22),"",BP_Annexe1B_Recettes!S22)</f>
        <v/>
      </c>
      <c r="T22" s="1015" t="str">
        <f>IF(ISBLANK(BP_Annexe1B_Recettes!T22),"",BP_Annexe1B_Recettes!T22)</f>
        <v/>
      </c>
      <c r="U22" s="783" t="str">
        <f>IF(ISBLANK(BP_Annexe1B_Recettes!U22),"",BP_Annexe1B_Recettes!U22)</f>
        <v/>
      </c>
      <c r="W22" s="572"/>
      <c r="X22" s="691">
        <f t="shared" si="2"/>
        <v>0</v>
      </c>
      <c r="Y22" s="516" t="e">
        <f t="shared" si="3"/>
        <v>#DIV/0!</v>
      </c>
      <c r="Z22" s="751"/>
      <c r="AA22" s="10"/>
      <c r="AB22" s="64"/>
      <c r="AC22" s="1735"/>
      <c r="AD22" s="247"/>
    </row>
    <row r="23" spans="1:31" x14ac:dyDescent="0.35">
      <c r="A23" s="1671"/>
      <c r="B23" s="1352"/>
      <c r="C23" s="1733"/>
      <c r="D23" s="48" t="str">
        <f>IF(ISBLANK(BP_Annexe1B_Recettes!D23),"",BP_Annexe1B_Recettes!D23)</f>
        <v/>
      </c>
      <c r="E23" s="19" t="str">
        <f>IF(ISBLANK(BP_Annexe1B_Recettes!E23),"",BP_Annexe1B_Recettes!E23)</f>
        <v/>
      </c>
      <c r="F23" s="19" t="str">
        <f>IF(ISBLANK(BP_Annexe1B_Recettes!F23),"",BP_Annexe1B_Recettes!F23)</f>
        <v/>
      </c>
      <c r="G23" s="19" t="str">
        <f>IF(ISBLANK(BP_Annexe1B_Recettes!G23),"",BP_Annexe1B_Recettes!G23)</f>
        <v/>
      </c>
      <c r="H23" s="108" t="str">
        <f>IF(ISBLANK(BP_Annexe1B_Recettes!H23),"",BP_Annexe1B_Recettes!H23)</f>
        <v/>
      </c>
      <c r="I23" s="10"/>
      <c r="J23" s="26"/>
      <c r="K23" s="795" t="str">
        <f>IF(ISBLANK(BP_Annexe1B_Recettes!K23),"",BP_Annexe1B_Recettes!K23)</f>
        <v/>
      </c>
      <c r="L23" s="567" t="str">
        <f>IF(ISBLANK(BP_Annexe1B_Recettes!L23),"",BP_Annexe1B_Recettes!L23)</f>
        <v/>
      </c>
      <c r="M23" s="64"/>
      <c r="N23" s="108" t="str">
        <f>IF(ISBLANK(BP_Annexe1B_Recettes!N23),"",BP_Annexe1B_Recettes!N23)</f>
        <v/>
      </c>
      <c r="O23" s="19" t="str">
        <f>IF(ISBLANK(BP_Annexe1B_Recettes!O23),"",BP_Annexe1B_Recettes!O23)</f>
        <v/>
      </c>
      <c r="P23" s="518"/>
      <c r="Q23" s="84"/>
      <c r="R23" s="706" t="str">
        <f>IF(ISBLANK(BP_Annexe1B_Recettes!R23),"",BP_Annexe1B_Recettes!R23)</f>
        <v/>
      </c>
      <c r="S23" s="861" t="str">
        <f>IF(ISBLANK(BP_Annexe1B_Recettes!S23),"",BP_Annexe1B_Recettes!S23)</f>
        <v/>
      </c>
      <c r="T23" s="1015" t="str">
        <f>IF(ISBLANK(BP_Annexe1B_Recettes!T23),"",BP_Annexe1B_Recettes!T23)</f>
        <v/>
      </c>
      <c r="U23" s="783" t="str">
        <f>IF(ISBLANK(BP_Annexe1B_Recettes!U23),"",BP_Annexe1B_Recettes!U23)</f>
        <v/>
      </c>
      <c r="W23" s="572"/>
      <c r="X23" s="691">
        <f t="shared" si="2"/>
        <v>0</v>
      </c>
      <c r="Y23" s="516" t="e">
        <f t="shared" si="3"/>
        <v>#DIV/0!</v>
      </c>
      <c r="Z23" s="751"/>
      <c r="AA23" s="10"/>
      <c r="AB23" s="64"/>
      <c r="AC23" s="1735"/>
      <c r="AD23" s="247"/>
    </row>
    <row r="24" spans="1:31" ht="21" x14ac:dyDescent="0.35">
      <c r="A24" s="1670" t="s">
        <v>65</v>
      </c>
      <c r="B24" s="1352"/>
      <c r="C24" s="1680" t="s">
        <v>44</v>
      </c>
      <c r="D24" s="81" t="s">
        <v>484</v>
      </c>
      <c r="E24" s="36" t="str">
        <f>IF(ISBLANK(BP_Annexe1B_Recettes!E24),"",BP_Annexe1B_Recettes!E24)</f>
        <v/>
      </c>
      <c r="F24" s="36" t="str">
        <f>IF(ISBLANK(BP_Annexe1B_Recettes!F24),"",BP_Annexe1B_Recettes!F24)</f>
        <v/>
      </c>
      <c r="G24" s="36" t="str">
        <f>IF(ISBLANK(BP_Annexe1B_Recettes!G24),"",BP_Annexe1B_Recettes!G24)</f>
        <v/>
      </c>
      <c r="H24" s="110" t="str">
        <f>IF(ISBLANK(BP_Annexe1B_Recettes!H24),"",BP_Annexe1B_Recettes!H24)</f>
        <v/>
      </c>
      <c r="I24" s="28"/>
      <c r="J24" s="72"/>
      <c r="K24" s="797" t="str">
        <f>IF(ISBLANK(BP_Annexe1B_Recettes!K24),"",BP_Annexe1B_Recettes!K24)</f>
        <v/>
      </c>
      <c r="L24" s="566" t="str">
        <f>IF(ISBLANK(BP_Annexe1B_Recettes!L24),"",BP_Annexe1B_Recettes!L24)</f>
        <v/>
      </c>
      <c r="M24" s="110" t="str">
        <f>IF(ISBLANK(BP_Annexe1B_Recettes!M24),"",BP_Annexe1B_Recettes!M24)</f>
        <v/>
      </c>
      <c r="N24" s="73"/>
      <c r="O24" s="74"/>
      <c r="P24" s="518"/>
      <c r="Q24" s="84"/>
      <c r="R24" s="705" t="str">
        <f>IF(ISBLANK(BP_Annexe1B_Recettes!R24),"",BP_Annexe1B_Recettes!R24)</f>
        <v/>
      </c>
      <c r="S24" s="863" t="str">
        <f>IF(ISBLANK(BP_Annexe1B_Recettes!S24),"",BP_Annexe1B_Recettes!S24)</f>
        <v/>
      </c>
      <c r="T24" s="1017" t="str">
        <f>IF(ISBLANK(BP_Annexe1B_Recettes!T24),"",BP_Annexe1B_Recettes!T24)</f>
        <v/>
      </c>
      <c r="U24" s="785" t="str">
        <f>IF(ISBLANK(BP_Annexe1B_Recettes!U24),"",BP_Annexe1B_Recettes!U24)</f>
        <v/>
      </c>
      <c r="W24" s="572"/>
      <c r="X24" s="690">
        <f t="shared" si="2"/>
        <v>0</v>
      </c>
      <c r="Y24" s="516" t="e">
        <f t="shared" si="3"/>
        <v>#DIV/0!</v>
      </c>
      <c r="Z24" s="755"/>
      <c r="AA24" s="28"/>
      <c r="AB24" s="73"/>
      <c r="AC24" s="1735"/>
      <c r="AD24" s="247"/>
    </row>
    <row r="25" spans="1:31" x14ac:dyDescent="0.35">
      <c r="A25" s="1670"/>
      <c r="B25" s="1352"/>
      <c r="C25" s="1680"/>
      <c r="D25" s="82" t="str">
        <f>IF(ISBLANK(BP_Annexe1B_Recettes!D25),"",BP_Annexe1B_Recettes!D25)</f>
        <v/>
      </c>
      <c r="E25" s="19" t="str">
        <f>IF(ISBLANK(BP_Annexe1B_Recettes!E25),"",BP_Annexe1B_Recettes!E25)</f>
        <v/>
      </c>
      <c r="F25" s="19" t="str">
        <f>IF(ISBLANK(BP_Annexe1B_Recettes!F25),"",BP_Annexe1B_Recettes!F25)</f>
        <v/>
      </c>
      <c r="G25" s="19" t="str">
        <f>IF(ISBLANK(BP_Annexe1B_Recettes!G25),"",BP_Annexe1B_Recettes!G25)</f>
        <v/>
      </c>
      <c r="H25" s="108" t="str">
        <f>IF(ISBLANK(BP_Annexe1B_Recettes!H25),"",BP_Annexe1B_Recettes!H25)</f>
        <v/>
      </c>
      <c r="I25" s="10"/>
      <c r="J25" s="26"/>
      <c r="K25" s="795" t="str">
        <f>IF(ISBLANK(BP_Annexe1B_Recettes!K25),"",BP_Annexe1B_Recettes!K25)</f>
        <v/>
      </c>
      <c r="L25" s="567" t="str">
        <f>IF(ISBLANK(BP_Annexe1B_Recettes!L25),"",BP_Annexe1B_Recettes!L25)</f>
        <v/>
      </c>
      <c r="M25" s="108" t="str">
        <f>IF(ISBLANK(BP_Annexe1B_Recettes!M25),"",BP_Annexe1B_Recettes!M25)</f>
        <v/>
      </c>
      <c r="N25" s="64"/>
      <c r="O25" s="75"/>
      <c r="P25" s="518"/>
      <c r="Q25" s="84"/>
      <c r="R25" s="706" t="str">
        <f>IF(ISBLANK(BP_Annexe1B_Recettes!R25),"",BP_Annexe1B_Recettes!R25)</f>
        <v/>
      </c>
      <c r="S25" s="861" t="str">
        <f>IF(ISBLANK(BP_Annexe1B_Recettes!S25),"",BP_Annexe1B_Recettes!S25)</f>
        <v/>
      </c>
      <c r="T25" s="1015" t="str">
        <f>IF(ISBLANK(BP_Annexe1B_Recettes!T25),"",BP_Annexe1B_Recettes!T25)</f>
        <v/>
      </c>
      <c r="U25" s="783" t="str">
        <f>IF(ISBLANK(BP_Annexe1B_Recettes!U25),"",BP_Annexe1B_Recettes!U25)</f>
        <v/>
      </c>
      <c r="W25" s="572"/>
      <c r="X25" s="690">
        <f t="shared" si="2"/>
        <v>0</v>
      </c>
      <c r="Y25" s="516" t="e">
        <f t="shared" si="3"/>
        <v>#DIV/0!</v>
      </c>
      <c r="Z25" s="751"/>
      <c r="AA25" s="10"/>
      <c r="AB25" s="64"/>
      <c r="AC25" s="1735"/>
      <c r="AD25" s="247"/>
    </row>
    <row r="26" spans="1:31" x14ac:dyDescent="0.35">
      <c r="A26" s="1671"/>
      <c r="B26" s="1352"/>
      <c r="C26" s="1733"/>
      <c r="D26" s="48" t="str">
        <f>IF(ISBLANK(BP_Annexe1B_Recettes!D26),"",BP_Annexe1B_Recettes!D26)</f>
        <v/>
      </c>
      <c r="E26" s="19" t="str">
        <f>IF(ISBLANK(BP_Annexe1B_Recettes!E26),"",BP_Annexe1B_Recettes!E26)</f>
        <v/>
      </c>
      <c r="F26" s="19" t="str">
        <f>IF(ISBLANK(BP_Annexe1B_Recettes!F26),"",BP_Annexe1B_Recettes!F26)</f>
        <v/>
      </c>
      <c r="G26" s="19" t="str">
        <f>IF(ISBLANK(BP_Annexe1B_Recettes!G26),"",BP_Annexe1B_Recettes!G26)</f>
        <v/>
      </c>
      <c r="H26" s="108" t="str">
        <f>IF(ISBLANK(BP_Annexe1B_Recettes!H26),"",BP_Annexe1B_Recettes!H26)</f>
        <v/>
      </c>
      <c r="I26" s="10"/>
      <c r="J26" s="26"/>
      <c r="K26" s="795" t="str">
        <f>IF(ISBLANK(BP_Annexe1B_Recettes!K26),"",BP_Annexe1B_Recettes!K26)</f>
        <v/>
      </c>
      <c r="L26" s="567" t="str">
        <f>IF(ISBLANK(BP_Annexe1B_Recettes!L26),"",BP_Annexe1B_Recettes!L26)</f>
        <v/>
      </c>
      <c r="M26" s="108" t="str">
        <f>IF(ISBLANK(BP_Annexe1B_Recettes!M26),"",BP_Annexe1B_Recettes!M26)</f>
        <v/>
      </c>
      <c r="N26" s="64"/>
      <c r="O26" s="75"/>
      <c r="P26" s="518"/>
      <c r="Q26" s="84"/>
      <c r="R26" s="706" t="str">
        <f>IF(ISBLANK(BP_Annexe1B_Recettes!R26),"",BP_Annexe1B_Recettes!R26)</f>
        <v/>
      </c>
      <c r="S26" s="861" t="str">
        <f>IF(ISBLANK(BP_Annexe1B_Recettes!S26),"",BP_Annexe1B_Recettes!S26)</f>
        <v/>
      </c>
      <c r="T26" s="1015" t="str">
        <f>IF(ISBLANK(BP_Annexe1B_Recettes!T26),"",BP_Annexe1B_Recettes!T26)</f>
        <v/>
      </c>
      <c r="U26" s="783" t="str">
        <f>IF(ISBLANK(BP_Annexe1B_Recettes!U26),"",BP_Annexe1B_Recettes!U26)</f>
        <v/>
      </c>
      <c r="W26" s="572"/>
      <c r="X26" s="691">
        <f t="shared" si="2"/>
        <v>0</v>
      </c>
      <c r="Y26" s="516" t="e">
        <f t="shared" si="3"/>
        <v>#DIV/0!</v>
      </c>
      <c r="Z26" s="751"/>
      <c r="AA26" s="10"/>
      <c r="AB26" s="64"/>
      <c r="AC26" s="1735"/>
      <c r="AD26" s="247"/>
    </row>
    <row r="27" spans="1:31" x14ac:dyDescent="0.35">
      <c r="A27" s="1670" t="s">
        <v>66</v>
      </c>
      <c r="B27" s="1352"/>
      <c r="C27" s="1673" t="s">
        <v>67</v>
      </c>
      <c r="D27" s="78" t="str">
        <f>IF(ISBLANK(BP_Annexe1B_Recettes!D27),"",BP_Annexe1B_Recettes!D27)</f>
        <v/>
      </c>
      <c r="E27" s="36" t="str">
        <f>IF(ISBLANK(BP_Annexe1B_Recettes!E27),"",BP_Annexe1B_Recettes!E27)</f>
        <v/>
      </c>
      <c r="F27" s="36" t="str">
        <f>IF(ISBLANK(BP_Annexe1B_Recettes!F27),"",BP_Annexe1B_Recettes!F27)</f>
        <v/>
      </c>
      <c r="G27" s="36" t="str">
        <f>IF(ISBLANK(BP_Annexe1B_Recettes!G27),"",BP_Annexe1B_Recettes!G27)</f>
        <v/>
      </c>
      <c r="H27" s="110" t="str">
        <f>IF(ISBLANK(BP_Annexe1B_Recettes!H27),"",BP_Annexe1B_Recettes!H27)</f>
        <v/>
      </c>
      <c r="I27" s="28"/>
      <c r="J27" s="72"/>
      <c r="K27" s="797" t="str">
        <f>IF(ISBLANK(BP_Annexe1B_Recettes!K27),"",BP_Annexe1B_Recettes!K27)</f>
        <v/>
      </c>
      <c r="L27" s="566" t="str">
        <f>IF(ISBLANK(BP_Annexe1B_Recettes!L27),"",BP_Annexe1B_Recettes!L27)</f>
        <v/>
      </c>
      <c r="M27" s="73"/>
      <c r="N27" s="110" t="str">
        <f>IF(ISBLANK(BP_Annexe1B_Recettes!N27),"",BP_Annexe1B_Recettes!N27)</f>
        <v/>
      </c>
      <c r="O27" s="36" t="str">
        <f>IF(ISBLANK(BP_Annexe1B_Recettes!O27),"",BP_Annexe1B_Recettes!O27)</f>
        <v/>
      </c>
      <c r="P27" s="518"/>
      <c r="Q27" s="84"/>
      <c r="R27" s="705" t="str">
        <f>IF(ISBLANK(BP_Annexe1B_Recettes!R27),"",BP_Annexe1B_Recettes!R27)</f>
        <v/>
      </c>
      <c r="S27" s="863" t="str">
        <f>IF(ISBLANK(BP_Annexe1B_Recettes!S27),"",BP_Annexe1B_Recettes!S27)</f>
        <v/>
      </c>
      <c r="T27" s="1017" t="str">
        <f>IF(ISBLANK(BP_Annexe1B_Recettes!T27),"",BP_Annexe1B_Recettes!T27)</f>
        <v/>
      </c>
      <c r="U27" s="785" t="str">
        <f>IF(ISBLANK(BP_Annexe1B_Recettes!U27),"",BP_Annexe1B_Recettes!U27)</f>
        <v/>
      </c>
      <c r="W27" s="572"/>
      <c r="X27" s="690">
        <f t="shared" si="2"/>
        <v>0</v>
      </c>
      <c r="Y27" s="516" t="e">
        <f t="shared" si="3"/>
        <v>#DIV/0!</v>
      </c>
      <c r="Z27" s="755"/>
      <c r="AA27" s="28"/>
      <c r="AB27" s="73"/>
      <c r="AC27" s="1735"/>
      <c r="AD27" s="247"/>
    </row>
    <row r="28" spans="1:31" x14ac:dyDescent="0.35">
      <c r="A28" s="1670"/>
      <c r="B28" s="1352"/>
      <c r="C28" s="1673"/>
      <c r="D28" s="77" t="str">
        <f>IF(ISBLANK(BP_Annexe1B_Recettes!D28),"",BP_Annexe1B_Recettes!D28)</f>
        <v/>
      </c>
      <c r="E28" s="19" t="str">
        <f>IF(ISBLANK(BP_Annexe1B_Recettes!E28),"",BP_Annexe1B_Recettes!E28)</f>
        <v/>
      </c>
      <c r="F28" s="19" t="str">
        <f>IF(ISBLANK(BP_Annexe1B_Recettes!F28),"",BP_Annexe1B_Recettes!F28)</f>
        <v/>
      </c>
      <c r="G28" s="19" t="str">
        <f>IF(ISBLANK(BP_Annexe1B_Recettes!G28),"",BP_Annexe1B_Recettes!G28)</f>
        <v/>
      </c>
      <c r="H28" s="108" t="str">
        <f>IF(ISBLANK(BP_Annexe1B_Recettes!H28),"",BP_Annexe1B_Recettes!H28)</f>
        <v/>
      </c>
      <c r="I28" s="10"/>
      <c r="J28" s="26"/>
      <c r="K28" s="795" t="str">
        <f>IF(ISBLANK(BP_Annexe1B_Recettes!K28),"",BP_Annexe1B_Recettes!K28)</f>
        <v/>
      </c>
      <c r="L28" s="567" t="str">
        <f>IF(ISBLANK(BP_Annexe1B_Recettes!L28),"",BP_Annexe1B_Recettes!L28)</f>
        <v/>
      </c>
      <c r="M28" s="64"/>
      <c r="N28" s="108" t="str">
        <f>IF(ISBLANK(BP_Annexe1B_Recettes!N28),"",BP_Annexe1B_Recettes!N28)</f>
        <v/>
      </c>
      <c r="O28" s="19" t="str">
        <f>IF(ISBLANK(BP_Annexe1B_Recettes!O28),"",BP_Annexe1B_Recettes!O28)</f>
        <v/>
      </c>
      <c r="P28" s="518"/>
      <c r="Q28" s="84"/>
      <c r="R28" s="706" t="str">
        <f>IF(ISBLANK(BP_Annexe1B_Recettes!R28),"",BP_Annexe1B_Recettes!R28)</f>
        <v/>
      </c>
      <c r="S28" s="861" t="str">
        <f>IF(ISBLANK(BP_Annexe1B_Recettes!S28),"",BP_Annexe1B_Recettes!S28)</f>
        <v/>
      </c>
      <c r="T28" s="1015" t="str">
        <f>IF(ISBLANK(BP_Annexe1B_Recettes!T28),"",BP_Annexe1B_Recettes!T28)</f>
        <v/>
      </c>
      <c r="U28" s="783" t="str">
        <f>IF(ISBLANK(BP_Annexe1B_Recettes!U28),"",BP_Annexe1B_Recettes!U28)</f>
        <v/>
      </c>
      <c r="W28" s="572"/>
      <c r="X28" s="691">
        <f t="shared" si="2"/>
        <v>0</v>
      </c>
      <c r="Y28" s="516" t="e">
        <f t="shared" si="3"/>
        <v>#DIV/0!</v>
      </c>
      <c r="Z28" s="751"/>
      <c r="AA28" s="10"/>
      <c r="AB28" s="64"/>
      <c r="AC28" s="1735"/>
      <c r="AD28" s="247"/>
      <c r="AE28" s="320"/>
    </row>
    <row r="29" spans="1:31" x14ac:dyDescent="0.35">
      <c r="A29" s="1670"/>
      <c r="B29" s="1352"/>
      <c r="C29" s="1673"/>
      <c r="D29" s="52" t="str">
        <f>IF(ISBLANK(BP_Annexe1B_Recettes!D29),"",BP_Annexe1B_Recettes!D29)</f>
        <v/>
      </c>
      <c r="E29" s="45" t="str">
        <f>IF(ISBLANK(BP_Annexe1B_Recettes!E29),"",BP_Annexe1B_Recettes!E29)</f>
        <v/>
      </c>
      <c r="F29" s="45" t="str">
        <f>IF(ISBLANK(BP_Annexe1B_Recettes!F29),"",BP_Annexe1B_Recettes!F29)</f>
        <v/>
      </c>
      <c r="G29" s="45" t="str">
        <f>IF(ISBLANK(BP_Annexe1B_Recettes!G29),"",BP_Annexe1B_Recettes!G29)</f>
        <v/>
      </c>
      <c r="H29" s="109" t="str">
        <f>IF(ISBLANK(BP_Annexe1B_Recettes!H29),"",BP_Annexe1B_Recettes!H29)</f>
        <v/>
      </c>
      <c r="I29" s="41"/>
      <c r="J29" s="71"/>
      <c r="K29" s="796" t="str">
        <f>IF(ISBLANK(BP_Annexe1B_Recettes!K29),"",BP_Annexe1B_Recettes!K29)</f>
        <v/>
      </c>
      <c r="L29" s="568" t="str">
        <f>IF(ISBLANK(BP_Annexe1B_Recettes!L29),"",BP_Annexe1B_Recettes!L29)</f>
        <v/>
      </c>
      <c r="M29" s="67"/>
      <c r="N29" s="109" t="str">
        <f>IF(ISBLANK(BP_Annexe1B_Recettes!N29),"",BP_Annexe1B_Recettes!N29)</f>
        <v/>
      </c>
      <c r="O29" s="45" t="str">
        <f>IF(ISBLANK(BP_Annexe1B_Recettes!O29),"",BP_Annexe1B_Recettes!O29)</f>
        <v/>
      </c>
      <c r="P29" s="518"/>
      <c r="Q29" s="84"/>
      <c r="R29" s="706" t="str">
        <f>IF(ISBLANK(BP_Annexe1B_Recettes!R29),"",BP_Annexe1B_Recettes!R29)</f>
        <v/>
      </c>
      <c r="S29" s="862" t="str">
        <f>IF(ISBLANK(BP_Annexe1B_Recettes!S29),"",BP_Annexe1B_Recettes!S29)</f>
        <v/>
      </c>
      <c r="T29" s="1016" t="str">
        <f>IF(ISBLANK(BP_Annexe1B_Recettes!T29),"",BP_Annexe1B_Recettes!T29)</f>
        <v/>
      </c>
      <c r="U29" s="783" t="str">
        <f>IF(ISBLANK(BP_Annexe1B_Recettes!U29),"",BP_Annexe1B_Recettes!U29)</f>
        <v/>
      </c>
      <c r="W29" s="572"/>
      <c r="X29" s="692">
        <f t="shared" si="2"/>
        <v>0</v>
      </c>
      <c r="Y29" s="516" t="e">
        <f t="shared" si="3"/>
        <v>#DIV/0!</v>
      </c>
      <c r="Z29" s="753"/>
      <c r="AA29" s="41"/>
      <c r="AB29" s="67"/>
      <c r="AC29" s="1736"/>
      <c r="AD29" s="247"/>
      <c r="AE29" s="320"/>
    </row>
    <row r="30" spans="1:31" x14ac:dyDescent="0.35">
      <c r="A30" s="1497" t="s">
        <v>124</v>
      </c>
      <c r="B30" s="1498"/>
      <c r="C30" s="1498"/>
      <c r="D30" s="1498"/>
      <c r="E30" s="1498"/>
      <c r="F30" s="1498"/>
      <c r="G30" s="1499"/>
      <c r="H30" s="155">
        <f>IF(ISBLANK(BP_Annexe1B_Recettes!H30),"",BP_Annexe1B_Recettes!H30)</f>
        <v>0</v>
      </c>
      <c r="I30" s="166"/>
      <c r="J30" s="167"/>
      <c r="K30" s="798">
        <f>IF(ISBLANK(BP_Annexe1B_Recettes!K30),"",BP_Annexe1B_Recettes!K30)</f>
        <v>0</v>
      </c>
      <c r="L30" s="723" t="str">
        <f>IF(ISBLANK(BP_Annexe1B_Recettes!L30),"",BP_Annexe1B_Recettes!L30)</f>
        <v/>
      </c>
      <c r="M30" s="62">
        <f>IF(ISBLANK(BP_Annexe1B_Recettes!M30),"",BP_Annexe1B_Recettes!M30)</f>
        <v>0</v>
      </c>
      <c r="N30" s="62">
        <f>IF(ISBLANK(BP_Annexe1B_Recettes!N30),"",BP_Annexe1B_Recettes!N30)</f>
        <v>0</v>
      </c>
      <c r="O30" s="63"/>
      <c r="P30" s="545"/>
      <c r="Q30" s="84"/>
      <c r="R30" s="693">
        <f>IF(ISBLANK(BP_Annexe1B_Recettes!R30),"",BP_Annexe1B_Recettes!R30)</f>
        <v>0</v>
      </c>
      <c r="S30" s="1018" t="str">
        <f>IF(ISBLANK(BP_Annexe1B_Recettes!S30),"",BP_Annexe1B_Recettes!S30)</f>
        <v/>
      </c>
      <c r="T30" s="1019" t="str">
        <f>IF(ISBLANK(BP_Annexe1B_Recettes!T30),"",BP_Annexe1B_Recettes!T30)</f>
        <v/>
      </c>
      <c r="U30" s="749" t="str">
        <f>IF(ISBLANK(BP_Annexe1B_Recettes!U30),"",BP_Annexe1B_Recettes!U30)</f>
        <v/>
      </c>
      <c r="W30" s="572"/>
      <c r="X30" s="791">
        <f t="shared" ref="X30:Y30" si="4">X9+X20</f>
        <v>0</v>
      </c>
      <c r="Y30" s="723" t="e">
        <f t="shared" si="4"/>
        <v>#DIV/0!</v>
      </c>
      <c r="Z30" s="171">
        <f>Z9+Z20</f>
        <v>0</v>
      </c>
      <c r="AA30" s="172"/>
      <c r="AB30" s="172"/>
      <c r="AC30" s="243"/>
      <c r="AD30" s="247"/>
      <c r="AE30" s="320"/>
    </row>
    <row r="31" spans="1:31" x14ac:dyDescent="0.35">
      <c r="A31" s="145" t="s">
        <v>41</v>
      </c>
      <c r="B31" s="1329" t="s">
        <v>42</v>
      </c>
      <c r="C31" s="1330"/>
      <c r="D31" s="1330"/>
      <c r="E31" s="1330"/>
      <c r="F31" s="1330"/>
      <c r="G31" s="1330"/>
      <c r="H31" s="1330"/>
      <c r="I31" s="1330"/>
      <c r="J31" s="1330"/>
      <c r="K31" s="1330"/>
      <c r="L31" s="1383"/>
      <c r="M31" s="83"/>
      <c r="N31" s="83"/>
      <c r="O31" s="83"/>
      <c r="P31" s="83"/>
      <c r="Q31" s="84"/>
      <c r="R31" s="790"/>
      <c r="S31" s="790"/>
      <c r="T31" s="790"/>
      <c r="U31" s="790"/>
      <c r="W31" s="572"/>
      <c r="X31" s="1751"/>
      <c r="Y31" s="1752"/>
      <c r="Z31" s="1752"/>
      <c r="AA31" s="1752"/>
      <c r="AB31" s="1752"/>
      <c r="AC31" s="1749"/>
      <c r="AD31" s="247"/>
      <c r="AE31" s="320"/>
    </row>
    <row r="32" spans="1:31" x14ac:dyDescent="0.35">
      <c r="A32" s="1678" t="s">
        <v>71</v>
      </c>
      <c r="B32" s="1416">
        <v>74</v>
      </c>
      <c r="C32" s="1672" t="s">
        <v>68</v>
      </c>
      <c r="D32" s="78" t="str">
        <f>IF(ISBLANK(BP_Annexe1B_Recettes!D32),"",BP_Annexe1B_Recettes!D32)</f>
        <v/>
      </c>
      <c r="E32" s="36" t="str">
        <f>IF(ISBLANK(BP_Annexe1B_Recettes!E32),"",BP_Annexe1B_Recettes!E32)</f>
        <v/>
      </c>
      <c r="F32" s="36" t="str">
        <f>IF(ISBLANK(BP_Annexe1B_Recettes!F32),"",BP_Annexe1B_Recettes!F32)</f>
        <v/>
      </c>
      <c r="G32" s="36" t="str">
        <f>IF(ISBLANK(BP_Annexe1B_Recettes!G32),"",BP_Annexe1B_Recettes!G32)</f>
        <v/>
      </c>
      <c r="H32" s="110" t="str">
        <f>IF(ISBLANK(BP_Annexe1B_Recettes!H32),"",BP_Annexe1B_Recettes!H32)</f>
        <v/>
      </c>
      <c r="I32" s="10"/>
      <c r="J32" s="26"/>
      <c r="K32" s="797" t="str">
        <f>IF(ISBLANK(BP_Annexe1B_Recettes!K32),"",BP_Annexe1B_Recettes!K32)</f>
        <v/>
      </c>
      <c r="L32" s="566" t="str">
        <f>IF(ISBLANK(BP_Annexe1B_Recettes!L32),"",BP_Annexe1B_Recettes!L32)</f>
        <v/>
      </c>
      <c r="M32" s="84"/>
      <c r="N32" s="84"/>
      <c r="O32" s="84"/>
      <c r="P32" s="84"/>
      <c r="Q32" s="488"/>
      <c r="R32" s="705" t="str">
        <f>IF(ISBLANK(BP_Annexe1B_Recettes!R32),"",BP_Annexe1B_Recettes!R32)</f>
        <v/>
      </c>
      <c r="S32" s="861" t="str">
        <f>IF(ISBLANK(BP_Annexe1B_Recettes!S32),"",BP_Annexe1B_Recettes!S32)</f>
        <v/>
      </c>
      <c r="T32" s="1015" t="str">
        <f>IF(ISBLANK(BP_Annexe1B_Recettes!T32),"",BP_Annexe1B_Recettes!T32)</f>
        <v/>
      </c>
      <c r="U32" s="786" t="str">
        <f>IF(ISBLANK(BP_Annexe1B_Recettes!U32),"",BP_Annexe1B_Recettes!U32)</f>
        <v/>
      </c>
      <c r="W32" s="573"/>
      <c r="X32" s="690">
        <f t="shared" ref="X32:X38" si="5">SUM(Z32:AB32)</f>
        <v>0</v>
      </c>
      <c r="Y32" s="787" t="e">
        <f t="shared" ref="Y32:Y38" si="6">IF(X32="","",X32/$X$52)</f>
        <v>#DIV/0!</v>
      </c>
      <c r="Z32" s="755"/>
      <c r="AA32" s="28"/>
      <c r="AB32" s="73"/>
      <c r="AC32" s="1750"/>
      <c r="AD32" s="247"/>
      <c r="AE32" s="320"/>
    </row>
    <row r="33" spans="1:31" x14ac:dyDescent="0.35">
      <c r="A33" s="1670"/>
      <c r="B33" s="1352"/>
      <c r="C33" s="1673"/>
      <c r="D33" s="46" t="str">
        <f>IF(ISBLANK(BP_Annexe1B_Recettes!D33),"",BP_Annexe1B_Recettes!D33)</f>
        <v/>
      </c>
      <c r="E33" s="19" t="str">
        <f>IF(ISBLANK(BP_Annexe1B_Recettes!E33),"",BP_Annexe1B_Recettes!E33)</f>
        <v/>
      </c>
      <c r="F33" s="36" t="str">
        <f>IF(ISBLANK(BP_Annexe1B_Recettes!F33),"",BP_Annexe1B_Recettes!F33)</f>
        <v/>
      </c>
      <c r="G33" s="36" t="str">
        <f>IF(ISBLANK(BP_Annexe1B_Recettes!G33),"",BP_Annexe1B_Recettes!G33)</f>
        <v/>
      </c>
      <c r="H33" s="110" t="str">
        <f>IF(ISBLANK(BP_Annexe1B_Recettes!H33),"",BP_Annexe1B_Recettes!H33)</f>
        <v/>
      </c>
      <c r="I33" s="10"/>
      <c r="J33" s="26"/>
      <c r="K33" s="797" t="str">
        <f>IF(ISBLANK(BP_Annexe1B_Recettes!K33),"",BP_Annexe1B_Recettes!K33)</f>
        <v/>
      </c>
      <c r="L33" s="566" t="str">
        <f>IF(ISBLANK(BP_Annexe1B_Recettes!L33),"",BP_Annexe1B_Recettes!L33)</f>
        <v/>
      </c>
      <c r="M33" s="84"/>
      <c r="N33" s="84"/>
      <c r="O33" s="84"/>
      <c r="P33" s="84"/>
      <c r="Q33" s="488"/>
      <c r="R33" s="705" t="str">
        <f>IF(ISBLANK(BP_Annexe1B_Recettes!R33),"",BP_Annexe1B_Recettes!R33)</f>
        <v/>
      </c>
      <c r="S33" s="861" t="str">
        <f>IF(ISBLANK(BP_Annexe1B_Recettes!S33),"",BP_Annexe1B_Recettes!S33)</f>
        <v/>
      </c>
      <c r="T33" s="1015" t="str">
        <f>IF(ISBLANK(BP_Annexe1B_Recettes!T33),"",BP_Annexe1B_Recettes!T33)</f>
        <v/>
      </c>
      <c r="U33" s="785" t="str">
        <f>IF(ISBLANK(BP_Annexe1B_Recettes!U33),"",BP_Annexe1B_Recettes!U33)</f>
        <v/>
      </c>
      <c r="W33" s="573"/>
      <c r="X33" s="690">
        <f t="shared" si="5"/>
        <v>0</v>
      </c>
      <c r="Y33" s="787" t="e">
        <f t="shared" si="6"/>
        <v>#DIV/0!</v>
      </c>
      <c r="Z33" s="755"/>
      <c r="AA33" s="10"/>
      <c r="AB33" s="64"/>
      <c r="AC33" s="1735"/>
      <c r="AD33" s="247"/>
      <c r="AE33" s="320"/>
    </row>
    <row r="34" spans="1:31" x14ac:dyDescent="0.35">
      <c r="A34" s="1671"/>
      <c r="B34" s="1352"/>
      <c r="C34" s="1674"/>
      <c r="D34" s="46" t="str">
        <f>IF(ISBLANK(BP_Annexe1B_Recettes!D34),"",BP_Annexe1B_Recettes!D34)</f>
        <v/>
      </c>
      <c r="E34" s="19" t="str">
        <f>IF(ISBLANK(BP_Annexe1B_Recettes!E34),"",BP_Annexe1B_Recettes!E34)</f>
        <v/>
      </c>
      <c r="F34" s="19" t="str">
        <f>IF(ISBLANK(BP_Annexe1B_Recettes!F34),"",BP_Annexe1B_Recettes!F34)</f>
        <v/>
      </c>
      <c r="G34" s="19" t="str">
        <f>IF(ISBLANK(BP_Annexe1B_Recettes!G34),"",BP_Annexe1B_Recettes!G34)</f>
        <v/>
      </c>
      <c r="H34" s="108" t="str">
        <f>IF(ISBLANK(BP_Annexe1B_Recettes!H34),"",BP_Annexe1B_Recettes!H34)</f>
        <v/>
      </c>
      <c r="I34" s="10"/>
      <c r="J34" s="26"/>
      <c r="K34" s="795" t="str">
        <f>IF(ISBLANK(BP_Annexe1B_Recettes!K34),"",BP_Annexe1B_Recettes!K34)</f>
        <v/>
      </c>
      <c r="L34" s="567" t="str">
        <f>IF(ISBLANK(BP_Annexe1B_Recettes!L34),"",BP_Annexe1B_Recettes!L34)</f>
        <v/>
      </c>
      <c r="M34" s="84"/>
      <c r="N34" s="84"/>
      <c r="O34" s="84"/>
      <c r="P34" s="84"/>
      <c r="Q34" s="546"/>
      <c r="R34" s="705" t="str">
        <f>IF(ISBLANK(BP_Annexe1B_Recettes!R34),"",BP_Annexe1B_Recettes!R34)</f>
        <v/>
      </c>
      <c r="S34" s="861" t="str">
        <f>IF(ISBLANK(BP_Annexe1B_Recettes!S34),"",BP_Annexe1B_Recettes!S34)</f>
        <v/>
      </c>
      <c r="T34" s="1015" t="str">
        <f>IF(ISBLANK(BP_Annexe1B_Recettes!T34),"",BP_Annexe1B_Recettes!T34)</f>
        <v/>
      </c>
      <c r="U34" s="785" t="str">
        <f>IF(ISBLANK(BP_Annexe1B_Recettes!U34),"",BP_Annexe1B_Recettes!U34)</f>
        <v/>
      </c>
      <c r="W34" s="574"/>
      <c r="X34" s="691">
        <f t="shared" si="5"/>
        <v>0</v>
      </c>
      <c r="Y34" s="787" t="e">
        <f t="shared" si="6"/>
        <v>#DIV/0!</v>
      </c>
      <c r="Z34" s="751"/>
      <c r="AA34" s="10"/>
      <c r="AB34" s="64"/>
      <c r="AC34" s="1735"/>
      <c r="AD34" s="247"/>
      <c r="AE34" s="320"/>
    </row>
    <row r="35" spans="1:31" x14ac:dyDescent="0.35">
      <c r="A35" s="18" t="s">
        <v>72</v>
      </c>
      <c r="B35" s="1352"/>
      <c r="C35" s="1754" t="s">
        <v>69</v>
      </c>
      <c r="D35" s="1755"/>
      <c r="E35" s="75" t="str">
        <f>IF(ISBLANK(BP_Annexe1B_Recettes!E35),"",BP_Annexe1B_Recettes!E35)</f>
        <v/>
      </c>
      <c r="F35" s="19"/>
      <c r="G35" s="19" t="str">
        <f>IF(ISBLANK(BP_Annexe1B_Recettes!G35),"",BP_Annexe1B_Recettes!G35)</f>
        <v/>
      </c>
      <c r="H35" s="108" t="str">
        <f>IF(ISBLANK(BP_Annexe1B_Recettes!H35),"",BP_Annexe1B_Recettes!H35)</f>
        <v/>
      </c>
      <c r="I35" s="10"/>
      <c r="J35" s="26"/>
      <c r="K35" s="795" t="str">
        <f>IF(ISBLANK(BP_Annexe1B_Recettes!K35),"",BP_Annexe1B_Recettes!K35)</f>
        <v/>
      </c>
      <c r="L35" s="567" t="str">
        <f>IF(ISBLANK(BP_Annexe1B_Recettes!L35),"",BP_Annexe1B_Recettes!L35)</f>
        <v/>
      </c>
      <c r="M35" s="84"/>
      <c r="N35" s="84"/>
      <c r="O35" s="84"/>
      <c r="P35" s="84"/>
      <c r="Q35" s="547"/>
      <c r="R35" s="705" t="str">
        <f>IF(ISBLANK(BP_Annexe1B_Recettes!R35),"",BP_Annexe1B_Recettes!R35)</f>
        <v/>
      </c>
      <c r="S35" s="861" t="str">
        <f>IF(ISBLANK(BP_Annexe1B_Recettes!S35),"",BP_Annexe1B_Recettes!S35)</f>
        <v/>
      </c>
      <c r="T35" s="1015" t="str">
        <f>IF(ISBLANK(BP_Annexe1B_Recettes!T35),"",BP_Annexe1B_Recettes!T35)</f>
        <v/>
      </c>
      <c r="U35" s="785" t="str">
        <f>IF(ISBLANK(BP_Annexe1B_Recettes!U35),"",BP_Annexe1B_Recettes!U35)</f>
        <v/>
      </c>
      <c r="W35" s="575"/>
      <c r="X35" s="691">
        <f t="shared" si="5"/>
        <v>0</v>
      </c>
      <c r="Y35" s="787" t="e">
        <f t="shared" si="6"/>
        <v>#DIV/0!</v>
      </c>
      <c r="Z35" s="751"/>
      <c r="AA35" s="10"/>
      <c r="AB35" s="64"/>
      <c r="AC35" s="793"/>
      <c r="AD35" s="247"/>
      <c r="AE35" s="320"/>
    </row>
    <row r="36" spans="1:31" x14ac:dyDescent="0.35">
      <c r="A36" s="1669" t="s">
        <v>73</v>
      </c>
      <c r="B36" s="1352"/>
      <c r="C36" s="1617" t="s">
        <v>70</v>
      </c>
      <c r="D36" s="78" t="str">
        <f>IF(ISBLANK(BP_Annexe1B_Recettes!D36),"",BP_Annexe1B_Recettes!D36)</f>
        <v/>
      </c>
      <c r="E36" s="36" t="str">
        <f>IF(ISBLANK(BP_Annexe1B_Recettes!E36),"",BP_Annexe1B_Recettes!E36)</f>
        <v/>
      </c>
      <c r="F36" s="19" t="str">
        <f>IF(ISBLANK(BP_Annexe1B_Recettes!F36),"",BP_Annexe1B_Recettes!F36)</f>
        <v/>
      </c>
      <c r="G36" s="19" t="str">
        <f>IF(ISBLANK(BP_Annexe1B_Recettes!G36),"",BP_Annexe1B_Recettes!G36)</f>
        <v/>
      </c>
      <c r="H36" s="108" t="str">
        <f>IF(ISBLANK(BP_Annexe1B_Recettes!H36),"",BP_Annexe1B_Recettes!H36)</f>
        <v/>
      </c>
      <c r="I36" s="10"/>
      <c r="J36" s="26"/>
      <c r="K36" s="795" t="str">
        <f>IF(ISBLANK(BP_Annexe1B_Recettes!K36),"",BP_Annexe1B_Recettes!K36)</f>
        <v/>
      </c>
      <c r="L36" s="567" t="str">
        <f>IF(ISBLANK(BP_Annexe1B_Recettes!L36),"",BP_Annexe1B_Recettes!L36)</f>
        <v/>
      </c>
      <c r="M36" s="84"/>
      <c r="N36" s="84"/>
      <c r="O36" s="84"/>
      <c r="P36" s="84"/>
      <c r="Q36" s="522"/>
      <c r="R36" s="706" t="str">
        <f>IF(ISBLANK(BP_Annexe1B_Recettes!R36),"",BP_Annexe1B_Recettes!R36)</f>
        <v/>
      </c>
      <c r="S36" s="861" t="str">
        <f>IF(ISBLANK(BP_Annexe1B_Recettes!S36),"",BP_Annexe1B_Recettes!S36)</f>
        <v/>
      </c>
      <c r="T36" s="1015" t="str">
        <f>IF(ISBLANK(BP_Annexe1B_Recettes!T36),"",BP_Annexe1B_Recettes!T36)</f>
        <v/>
      </c>
      <c r="U36" s="783" t="str">
        <f>IF(ISBLANK(BP_Annexe1B_Recettes!U36),"",BP_Annexe1B_Recettes!U36)</f>
        <v/>
      </c>
      <c r="W36" s="576"/>
      <c r="X36" s="691">
        <f t="shared" si="5"/>
        <v>0</v>
      </c>
      <c r="Y36" s="787" t="e">
        <f t="shared" si="6"/>
        <v>#DIV/0!</v>
      </c>
      <c r="Z36" s="751"/>
      <c r="AA36" s="10"/>
      <c r="AB36" s="64"/>
      <c r="AC36" s="1735"/>
      <c r="AD36" s="247"/>
    </row>
    <row r="37" spans="1:31" x14ac:dyDescent="0.35">
      <c r="A37" s="1670"/>
      <c r="B37" s="1352"/>
      <c r="C37" s="1673"/>
      <c r="D37" s="46" t="str">
        <f>IF(ISBLANK(BP_Annexe1B_Recettes!D37),"",BP_Annexe1B_Recettes!D37)</f>
        <v/>
      </c>
      <c r="E37" s="19" t="str">
        <f>IF(ISBLANK(BP_Annexe1B_Recettes!E37),"",BP_Annexe1B_Recettes!E37)</f>
        <v/>
      </c>
      <c r="F37" s="19" t="str">
        <f>IF(ISBLANK(BP_Annexe1B_Recettes!F37),"",BP_Annexe1B_Recettes!F37)</f>
        <v/>
      </c>
      <c r="G37" s="19" t="str">
        <f>IF(ISBLANK(BP_Annexe1B_Recettes!G37),"",BP_Annexe1B_Recettes!G37)</f>
        <v/>
      </c>
      <c r="H37" s="108" t="str">
        <f>IF(ISBLANK(BP_Annexe1B_Recettes!H37),"",BP_Annexe1B_Recettes!H37)</f>
        <v/>
      </c>
      <c r="I37" s="10"/>
      <c r="J37" s="26"/>
      <c r="K37" s="795" t="str">
        <f>IF(ISBLANK(BP_Annexe1B_Recettes!K37),"",BP_Annexe1B_Recettes!K37)</f>
        <v/>
      </c>
      <c r="L37" s="567" t="str">
        <f>IF(ISBLANK(BP_Annexe1B_Recettes!L37),"",BP_Annexe1B_Recettes!L37)</f>
        <v/>
      </c>
      <c r="M37" s="84"/>
      <c r="N37" s="84"/>
      <c r="O37" s="84"/>
      <c r="P37" s="84"/>
      <c r="Q37" s="522"/>
      <c r="R37" s="706" t="str">
        <f>IF(ISBLANK(BP_Annexe1B_Recettes!R37),"",BP_Annexe1B_Recettes!R37)</f>
        <v/>
      </c>
      <c r="S37" s="861" t="str">
        <f>IF(ISBLANK(BP_Annexe1B_Recettes!S37),"",BP_Annexe1B_Recettes!S37)</f>
        <v/>
      </c>
      <c r="T37" s="1015" t="str">
        <f>IF(ISBLANK(BP_Annexe1B_Recettes!T37),"",BP_Annexe1B_Recettes!T37)</f>
        <v/>
      </c>
      <c r="U37" s="783" t="str">
        <f>IF(ISBLANK(BP_Annexe1B_Recettes!U37),"",BP_Annexe1B_Recettes!U37)</f>
        <v/>
      </c>
      <c r="X37" s="691">
        <f t="shared" si="5"/>
        <v>0</v>
      </c>
      <c r="Y37" s="787" t="e">
        <f t="shared" si="6"/>
        <v>#DIV/0!</v>
      </c>
      <c r="Z37" s="751"/>
      <c r="AA37" s="10"/>
      <c r="AB37" s="64"/>
      <c r="AC37" s="1735"/>
      <c r="AD37" s="247"/>
      <c r="AE37" s="319"/>
    </row>
    <row r="38" spans="1:31" ht="14.5" customHeight="1" x14ac:dyDescent="0.35">
      <c r="A38" s="1671"/>
      <c r="B38" s="1353"/>
      <c r="C38" s="1674"/>
      <c r="D38" s="46" t="str">
        <f>IF(ISBLANK(BP_Annexe1B_Recettes!D38),"",BP_Annexe1B_Recettes!D38)</f>
        <v/>
      </c>
      <c r="E38" s="19" t="str">
        <f>IF(ISBLANK(BP_Annexe1B_Recettes!E38),"",BP_Annexe1B_Recettes!E38)</f>
        <v/>
      </c>
      <c r="F38" s="19" t="str">
        <f>IF(ISBLANK(BP_Annexe1B_Recettes!F38),"",BP_Annexe1B_Recettes!F38)</f>
        <v/>
      </c>
      <c r="G38" s="19" t="str">
        <f>IF(ISBLANK(BP_Annexe1B_Recettes!G38),"",BP_Annexe1B_Recettes!G38)</f>
        <v/>
      </c>
      <c r="H38" s="108" t="str">
        <f>IF(ISBLANK(BP_Annexe1B_Recettes!H38),"",BP_Annexe1B_Recettes!H38)</f>
        <v/>
      </c>
      <c r="I38" s="10"/>
      <c r="J38" s="26"/>
      <c r="K38" s="795" t="str">
        <f>IF(ISBLANK(BP_Annexe1B_Recettes!K38),"",BP_Annexe1B_Recettes!K38)</f>
        <v/>
      </c>
      <c r="L38" s="567" t="str">
        <f>IF(ISBLANK(BP_Annexe1B_Recettes!L38),"",BP_Annexe1B_Recettes!L38)</f>
        <v/>
      </c>
      <c r="M38" s="84"/>
      <c r="N38" s="84"/>
      <c r="O38" s="84"/>
      <c r="P38" s="84"/>
      <c r="Q38" s="1357" t="s">
        <v>489</v>
      </c>
      <c r="R38" s="706" t="str">
        <f>IF(ISBLANK(BP_Annexe1B_Recettes!R38),"",BP_Annexe1B_Recettes!R38)</f>
        <v/>
      </c>
      <c r="S38" s="861" t="str">
        <f>IF(ISBLANK(BP_Annexe1B_Recettes!S38),"",BP_Annexe1B_Recettes!S38)</f>
        <v/>
      </c>
      <c r="T38" s="1015" t="str">
        <f>IF(ISBLANK(BP_Annexe1B_Recettes!T38),"",BP_Annexe1B_Recettes!T38)</f>
        <v/>
      </c>
      <c r="U38" s="783" t="str">
        <f>IF(ISBLANK(BP_Annexe1B_Recettes!U38),"",BP_Annexe1B_Recettes!U38)</f>
        <v/>
      </c>
      <c r="X38" s="691">
        <f t="shared" si="5"/>
        <v>0</v>
      </c>
      <c r="Y38" s="787" t="e">
        <f t="shared" si="6"/>
        <v>#DIV/0!</v>
      </c>
      <c r="Z38" s="751"/>
      <c r="AA38" s="10"/>
      <c r="AB38" s="64"/>
      <c r="AC38" s="1735"/>
      <c r="AD38" s="247"/>
      <c r="AE38" s="316"/>
    </row>
    <row r="39" spans="1:31" ht="15" thickBot="1" x14ac:dyDescent="0.4">
      <c r="A39" s="1398" t="s">
        <v>125</v>
      </c>
      <c r="B39" s="1463"/>
      <c r="C39" s="1463"/>
      <c r="D39" s="1463"/>
      <c r="E39" s="1463"/>
      <c r="F39" s="1463"/>
      <c r="G39" s="1464"/>
      <c r="H39" s="154">
        <f>IF(ISBLANK(BP_Annexe1B_Recettes!H39),"",BP_Annexe1B_Recettes!H39)</f>
        <v>0</v>
      </c>
      <c r="I39" s="168"/>
      <c r="J39" s="169"/>
      <c r="K39" s="722">
        <f>IF(ISBLANK(BP_Annexe1B_Recettes!K39),"",BP_Annexe1B_Recettes!K39)</f>
        <v>0</v>
      </c>
      <c r="L39" s="723" t="str">
        <f>IF(ISBLANK(BP_Annexe1B_Recettes!L39),"",BP_Annexe1B_Recettes!L39)</f>
        <v/>
      </c>
      <c r="M39" s="84"/>
      <c r="N39" s="84"/>
      <c r="O39" s="84"/>
      <c r="P39" s="84"/>
      <c r="Q39" s="1357"/>
      <c r="R39" s="693">
        <f>IF(ISBLANK(BP_Annexe1B_Recettes!R39),"",BP_Annexe1B_Recettes!R39)</f>
        <v>0</v>
      </c>
      <c r="S39" s="1018" t="str">
        <f>IF(ISBLANK(BP_Annexe1B_Recettes!S39),"",BP_Annexe1B_Recettes!S39)</f>
        <v/>
      </c>
      <c r="T39" s="1019" t="str">
        <f>IF(ISBLANK(BP_Annexe1B_Recettes!T39),"",BP_Annexe1B_Recettes!T39)</f>
        <v/>
      </c>
      <c r="U39" s="749" t="str">
        <f>IF(ISBLANK(BP_Annexe1B_Recettes!U39),"",BP_Annexe1B_Recettes!U39)</f>
        <v/>
      </c>
      <c r="X39" s="722">
        <f>SUM(X32:X38)</f>
        <v>0</v>
      </c>
      <c r="Y39" s="723" t="e">
        <f>X39/$X$52</f>
        <v>#DIV/0!</v>
      </c>
      <c r="Z39" s="154">
        <f>SUM(Z32:Z38)</f>
        <v>0</v>
      </c>
      <c r="AA39" s="168"/>
      <c r="AB39" s="168"/>
      <c r="AC39" s="249"/>
      <c r="AD39" s="247"/>
      <c r="AE39" s="316"/>
    </row>
    <row r="40" spans="1:31" ht="15" thickBot="1" x14ac:dyDescent="0.4">
      <c r="A40" s="145" t="s">
        <v>424</v>
      </c>
      <c r="B40" s="1461" t="s">
        <v>488</v>
      </c>
      <c r="C40" s="1462"/>
      <c r="D40" s="1462"/>
      <c r="E40" s="1462"/>
      <c r="F40" s="1462"/>
      <c r="G40" s="1462"/>
      <c r="H40" s="1462"/>
      <c r="I40" s="1462"/>
      <c r="J40" s="1462"/>
      <c r="K40" s="1462"/>
      <c r="L40" s="1462"/>
      <c r="M40" s="953" t="s">
        <v>252</v>
      </c>
      <c r="N40" s="1459">
        <f>IF(ISBLANK(BP_Annexe1B_Recettes!N40),"",BP_Annexe1B_Recettes!N40)</f>
        <v>0</v>
      </c>
      <c r="O40" s="1460" t="str">
        <f>IF(ISBLANK(BP_Annexe1B_Recettes!O40),"",BP_Annexe1B_Recettes!O40)</f>
        <v/>
      </c>
      <c r="P40" s="84"/>
      <c r="Q40" s="869">
        <f>IF(ISBLANK(BP_Annexe1B_Recettes!Q40),"",BP_Annexe1B_Recettes!Q40)</f>
        <v>0</v>
      </c>
      <c r="R40" s="1014"/>
      <c r="S40" s="1014"/>
      <c r="T40" s="1037"/>
      <c r="U40" s="1038"/>
      <c r="W40" s="572"/>
      <c r="X40" s="1748"/>
      <c r="Y40" s="1749"/>
      <c r="Z40" s="1749"/>
      <c r="AA40" s="1749"/>
      <c r="AB40" s="1749"/>
      <c r="AC40" s="1749"/>
      <c r="AD40" s="247"/>
      <c r="AE40" s="254"/>
    </row>
    <row r="41" spans="1:31" ht="15" customHeight="1" x14ac:dyDescent="0.35">
      <c r="A41" s="1023" t="s">
        <v>426</v>
      </c>
      <c r="B41" s="1416" t="s">
        <v>75</v>
      </c>
      <c r="C41" s="1171" t="s">
        <v>74</v>
      </c>
      <c r="D41" s="78" t="str">
        <f>IF(ISBLANK(BP_Annexe1B_Recettes!D41),"",BP_Annexe1B_Recettes!D41)</f>
        <v>Collectivité</v>
      </c>
      <c r="E41" s="1028"/>
      <c r="F41" s="1021"/>
      <c r="G41" s="1022"/>
      <c r="H41" s="1034" t="str">
        <f>IF(ISBLANK(BP_Annexe1B_Recettes!H41),"",BP_Annexe1B_Recettes!H41)</f>
        <v/>
      </c>
      <c r="I41" s="1034" t="str">
        <f>IF(ISBLANK(BP_Annexe1B_Recettes!I41),"",BP_Annexe1B_Recettes!I41)</f>
        <v/>
      </c>
      <c r="J41" s="1035" t="str">
        <f>IF(ISBLANK(BP_Annexe1B_Recettes!J41),"",BP_Annexe1B_Recettes!J41)</f>
        <v/>
      </c>
      <c r="K41" s="799" t="str">
        <f>IF(ISBLANK(BP_Annexe1B_Recettes!K41),"",BP_Annexe1B_Recettes!K41)</f>
        <v/>
      </c>
      <c r="L41" s="1036" t="str">
        <f>IF(ISBLANK(BP_Annexe1B_Recettes!L41),"",BP_Annexe1B_Recettes!L41)</f>
        <v/>
      </c>
      <c r="M41" s="368" t="str">
        <f>IF(ISBLANK(BP_Annexe1B_Recettes!M41),"",BP_Annexe1B_Recettes!M41)</f>
        <v/>
      </c>
      <c r="N41" s="170" t="str">
        <f>IF(ISBLANK(BP_Annexe1B_Recettes!N41),"",BP_Annexe1B_Recettes!N41)</f>
        <v/>
      </c>
      <c r="O41" s="85" t="str">
        <f>IF(ISBLANK(BP_Annexe1B_Recettes!O41),"",BP_Annexe1B_Recettes!O41)</f>
        <v/>
      </c>
      <c r="P41" s="518"/>
      <c r="Q41" s="84"/>
      <c r="R41" s="981" t="str">
        <f>IF(ISBLANK(BP_Annexe1B_Recettes!R41),"",BP_Annexe1B_Recettes!R41)</f>
        <v/>
      </c>
      <c r="S41" s="982" t="str">
        <f>IF(ISBLANK(BP_Annexe1B_Recettes!S41),"",BP_Annexe1B_Recettes!S41)</f>
        <v/>
      </c>
      <c r="T41" s="538" t="str">
        <f>IF(ISBLANK(BP_Annexe1B_Recettes!T41),"",BP_Annexe1B_Recettes!T41)</f>
        <v/>
      </c>
      <c r="U41" s="530" t="str">
        <f>IF(ISBLANK(BP_Annexe1B_Recettes!U41),"",BP_Annexe1B_Recettes!U41)</f>
        <v/>
      </c>
      <c r="W41" s="1"/>
      <c r="X41" s="690">
        <f>SUM(Z41:AB41)</f>
        <v>0</v>
      </c>
      <c r="Y41" s="985" t="e">
        <f>IF(X41="","",X41/$X$52)</f>
        <v>#DIV/0!</v>
      </c>
      <c r="Z41" s="959"/>
      <c r="AA41" s="986"/>
      <c r="AB41" s="776"/>
      <c r="AC41" s="1746"/>
      <c r="AD41" s="247"/>
      <c r="AE41" s="317"/>
    </row>
    <row r="42" spans="1:31" ht="14.5" customHeight="1" x14ac:dyDescent="0.35">
      <c r="A42" s="1377" t="s">
        <v>427</v>
      </c>
      <c r="B42" s="1352"/>
      <c r="C42" s="1673" t="s">
        <v>168</v>
      </c>
      <c r="D42" s="78" t="str">
        <f>IF(ISBLANK(BP_Annexe1B_Recettes!D42),"",BP_Annexe1B_Recettes!D42)</f>
        <v/>
      </c>
      <c r="E42" s="1012" t="str">
        <f>IF(ISBLANK(BP_Annexe1B_Recettes!E42),"",BP_Annexe1B_Recettes!E42)</f>
        <v/>
      </c>
      <c r="F42" s="36" t="str">
        <f>IF(ISBLANK(BP_Annexe1B_Recettes!F42),"",BP_Annexe1B_Recettes!F42)</f>
        <v/>
      </c>
      <c r="G42" s="36" t="str">
        <f>IF(ISBLANK(BP_Annexe1B_Recettes!G42),"",BP_Annexe1B_Recettes!G42)</f>
        <v/>
      </c>
      <c r="H42" s="110" t="str">
        <f>IF(ISBLANK(BP_Annexe1B_Recettes!H42),"",BP_Annexe1B_Recettes!H42)</f>
        <v/>
      </c>
      <c r="I42" s="361" t="str">
        <f>IF(ISBLANK(BP_Annexe1B_Recettes!I42),"",BP_Annexe1B_Recettes!I42)</f>
        <v/>
      </c>
      <c r="J42" s="369" t="str">
        <f>IF(ISBLANK(BP_Annexe1B_Recettes!J42),"",BP_Annexe1B_Recettes!J42)</f>
        <v/>
      </c>
      <c r="K42" s="797" t="str">
        <f>IF(ISBLANK(BP_Annexe1B_Recettes!K42),"",BP_Annexe1B_Recettes!K42)</f>
        <v/>
      </c>
      <c r="L42" s="565" t="str">
        <f>IF(ISBLANK(BP_Annexe1B_Recettes!L42),"",BP_Annexe1B_Recettes!L42)</f>
        <v/>
      </c>
      <c r="M42" s="357" t="str">
        <f>IF(ISBLANK(BP_Annexe1B_Recettes!M42),"",BP_Annexe1B_Recettes!M42)</f>
        <v/>
      </c>
      <c r="N42" s="357" t="str">
        <f>IF(ISBLANK(BP_Annexe1B_Recettes!N42),"",BP_Annexe1B_Recettes!N42)</f>
        <v/>
      </c>
      <c r="O42" s="358" t="str">
        <f>IF(ISBLANK(BP_Annexe1B_Recettes!O42),"",BP_Annexe1B_Recettes!O42)</f>
        <v/>
      </c>
      <c r="P42" s="518"/>
      <c r="Q42" s="84"/>
      <c r="R42" s="553" t="str">
        <f>IF(ISBLANK(BP_Annexe1B_Recettes!R42),"",BP_Annexe1B_Recettes!R42)</f>
        <v/>
      </c>
      <c r="S42" s="866" t="str">
        <f>IF(ISBLANK(BP_Annexe1B_Recettes!S42),"",BP_Annexe1B_Recettes!S42)</f>
        <v/>
      </c>
      <c r="T42" s="549" t="str">
        <f>IF(ISBLANK(BP_Annexe1B_Recettes!T42),"",BP_Annexe1B_Recettes!T42)</f>
        <v/>
      </c>
      <c r="U42" s="529" t="str">
        <f>IF(ISBLANK(BP_Annexe1B_Recettes!U42),"",BP_Annexe1B_Recettes!U42)</f>
        <v/>
      </c>
      <c r="X42" s="690">
        <f t="shared" ref="X42:X50" si="7">SUM(Z42:AB42)</f>
        <v>0</v>
      </c>
      <c r="Y42" s="516" t="e">
        <f>IF(X42="","",X42/$X$52)</f>
        <v>#DIV/0!</v>
      </c>
      <c r="Z42" s="755"/>
      <c r="AA42" s="759"/>
      <c r="AB42" s="760"/>
      <c r="AC42" s="1753"/>
      <c r="AD42" s="247"/>
      <c r="AE42" s="317"/>
    </row>
    <row r="43" spans="1:31" ht="15" customHeight="1" x14ac:dyDescent="0.35">
      <c r="A43" s="1377"/>
      <c r="B43" s="1352"/>
      <c r="C43" s="1673"/>
      <c r="D43" s="46" t="str">
        <f>IF(ISBLANK(BP_Annexe1B_Recettes!D43),"",BP_Annexe1B_Recettes!D43)</f>
        <v/>
      </c>
      <c r="E43" s="18" t="str">
        <f>IF(ISBLANK(BP_Annexe1B_Recettes!E43),"",BP_Annexe1B_Recettes!E43)</f>
        <v/>
      </c>
      <c r="F43" s="19" t="str">
        <f>IF(ISBLANK(BP_Annexe1B_Recettes!F43),"",BP_Annexe1B_Recettes!F43)</f>
        <v/>
      </c>
      <c r="G43" s="19" t="str">
        <f>IF(ISBLANK(BP_Annexe1B_Recettes!G43),"",BP_Annexe1B_Recettes!G43)</f>
        <v/>
      </c>
      <c r="H43" s="110" t="str">
        <f>IF(ISBLANK(BP_Annexe1B_Recettes!H43),"",BP_Annexe1B_Recettes!H43)</f>
        <v/>
      </c>
      <c r="I43" s="109" t="str">
        <f>IF(ISBLANK(BP_Annexe1B_Recettes!I43),"",BP_Annexe1B_Recettes!I43)</f>
        <v/>
      </c>
      <c r="J43" s="111" t="str">
        <f>IF(ISBLANK(BP_Annexe1B_Recettes!J43),"",BP_Annexe1B_Recettes!J43)</f>
        <v/>
      </c>
      <c r="K43" s="797" t="str">
        <f>IF(ISBLANK(BP_Annexe1B_Recettes!K43),"",BP_Annexe1B_Recettes!K43)</f>
        <v/>
      </c>
      <c r="L43" s="565" t="str">
        <f>IF(ISBLANK(BP_Annexe1B_Recettes!L43),"",BP_Annexe1B_Recettes!L43)</f>
        <v/>
      </c>
      <c r="M43" s="359" t="str">
        <f>IF(ISBLANK(BP_Annexe1B_Recettes!M43),"",BP_Annexe1B_Recettes!M43)</f>
        <v/>
      </c>
      <c r="N43" s="359" t="str">
        <f>IF(ISBLANK(BP_Annexe1B_Recettes!N43),"",BP_Annexe1B_Recettes!N43)</f>
        <v/>
      </c>
      <c r="O43" s="360" t="str">
        <f>IF(ISBLANK(BP_Annexe1B_Recettes!O43),"",BP_Annexe1B_Recettes!O43)</f>
        <v/>
      </c>
      <c r="P43" s="518"/>
      <c r="Q43" s="1756" t="s">
        <v>434</v>
      </c>
      <c r="R43" s="553" t="str">
        <f>IF(ISBLANK(BP_Annexe1B_Recettes!R43),"",BP_Annexe1B_Recettes!R43)</f>
        <v/>
      </c>
      <c r="S43" s="550" t="str">
        <f>IF(ISBLANK(BP_Annexe1B_Recettes!S43),"",BP_Annexe1B_Recettes!S43)</f>
        <v/>
      </c>
      <c r="T43" s="550" t="str">
        <f>IF(ISBLANK(BP_Annexe1B_Recettes!T43),"",BP_Annexe1B_Recettes!T43)</f>
        <v/>
      </c>
      <c r="U43" s="531" t="str">
        <f>IF(ISBLANK(BP_Annexe1B_Recettes!U43),"",BP_Annexe1B_Recettes!U43)</f>
        <v/>
      </c>
      <c r="W43" s="1454" t="s">
        <v>402</v>
      </c>
      <c r="X43" s="690">
        <f t="shared" si="7"/>
        <v>0</v>
      </c>
      <c r="Y43" s="516" t="e">
        <f>IF(X43="","",X43/$X$52)</f>
        <v>#DIV/0!</v>
      </c>
      <c r="Z43" s="755"/>
      <c r="AA43" s="753"/>
      <c r="AB43" s="753"/>
      <c r="AC43" s="1746"/>
      <c r="AD43" s="247"/>
      <c r="AE43" s="253"/>
    </row>
    <row r="44" spans="1:31" ht="15" thickBot="1" x14ac:dyDescent="0.4">
      <c r="A44" s="1417"/>
      <c r="B44" s="1352"/>
      <c r="C44" s="1674"/>
      <c r="D44" s="46" t="str">
        <f>IF(ISBLANK(BP_Annexe1B_Recettes!D44),"",BP_Annexe1B_Recettes!D44)</f>
        <v/>
      </c>
      <c r="E44" s="18" t="str">
        <f>IF(ISBLANK(BP_Annexe1B_Recettes!E44),"",BP_Annexe1B_Recettes!E44)</f>
        <v/>
      </c>
      <c r="F44" s="36" t="str">
        <f>IF(ISBLANK(BP_Annexe1B_Recettes!F44),"",BP_Annexe1B_Recettes!F44)</f>
        <v/>
      </c>
      <c r="G44" s="19" t="str">
        <f>IF(ISBLANK(BP_Annexe1B_Recettes!G44),"",BP_Annexe1B_Recettes!G44)</f>
        <v/>
      </c>
      <c r="H44" s="110" t="str">
        <f>IF(ISBLANK(BP_Annexe1B_Recettes!H44),"",BP_Annexe1B_Recettes!H44)</f>
        <v/>
      </c>
      <c r="I44" s="108" t="str">
        <f>IF(ISBLANK(BP_Annexe1B_Recettes!I44),"",BP_Annexe1B_Recettes!I44)</f>
        <v/>
      </c>
      <c r="J44" s="1033" t="str">
        <f>IF(ISBLANK(BP_Annexe1B_Recettes!J44),"",BP_Annexe1B_Recettes!J44)</f>
        <v/>
      </c>
      <c r="K44" s="797" t="str">
        <f>IF(ISBLANK(BP_Annexe1B_Recettes!K44),"",BP_Annexe1B_Recettes!K44)</f>
        <v/>
      </c>
      <c r="L44" s="565" t="str">
        <f>IF(ISBLANK(BP_Annexe1B_Recettes!L44),"",BP_Annexe1B_Recettes!L44)</f>
        <v/>
      </c>
      <c r="M44" s="170" t="str">
        <f>IF(ISBLANK(BP_Annexe1B_Recettes!M44),"",BP_Annexe1B_Recettes!M44)</f>
        <v/>
      </c>
      <c r="N44" s="170" t="str">
        <f>IF(ISBLANK(BP_Annexe1B_Recettes!N44),"",BP_Annexe1B_Recettes!N44)</f>
        <v/>
      </c>
      <c r="O44" s="85" t="str">
        <f>IF(ISBLANK(BP_Annexe1B_Recettes!O44),"",BP_Annexe1B_Recettes!O44)</f>
        <v/>
      </c>
      <c r="P44" s="518"/>
      <c r="Q44" s="1757"/>
      <c r="R44" s="983" t="str">
        <f>IF(ISBLANK(BP_Annexe1B_Recettes!R44),"",BP_Annexe1B_Recettes!R44)</f>
        <v/>
      </c>
      <c r="S44" s="550" t="str">
        <f>IF(ISBLANK(BP_Annexe1B_Recettes!S44),"",BP_Annexe1B_Recettes!S44)</f>
        <v/>
      </c>
      <c r="T44" s="550" t="str">
        <f>IF(ISBLANK(BP_Annexe1B_Recettes!T44),"",BP_Annexe1B_Recettes!T44)</f>
        <v/>
      </c>
      <c r="U44" s="532" t="str">
        <f>IF(ISBLANK(BP_Annexe1B_Recettes!U44),"",BP_Annexe1B_Recettes!U44)</f>
        <v/>
      </c>
      <c r="W44" s="1455"/>
      <c r="X44" s="695">
        <f t="shared" si="7"/>
        <v>0</v>
      </c>
      <c r="Y44" s="516" t="e">
        <f>IF(X44="","",X44/$X$52)</f>
        <v>#DIV/0!</v>
      </c>
      <c r="Z44" s="751"/>
      <c r="AA44" s="751"/>
      <c r="AB44" s="751"/>
      <c r="AC44" s="1747"/>
      <c r="AD44" s="247"/>
      <c r="AE44" s="318"/>
    </row>
    <row r="45" spans="1:31" ht="15" thickBot="1" x14ac:dyDescent="0.4">
      <c r="A45" s="1398" t="s">
        <v>430</v>
      </c>
      <c r="B45" s="1399"/>
      <c r="C45" s="1375"/>
      <c r="D45" s="1375"/>
      <c r="E45" s="1375"/>
      <c r="F45" s="1375"/>
      <c r="G45" s="1480"/>
      <c r="H45" s="141">
        <f>IF(ISBLANK(BP_Annexe1B_Recettes!H45),"",BP_Annexe1B_Recettes!H45)</f>
        <v>0</v>
      </c>
      <c r="I45" s="141">
        <f>IF(ISBLANK(BP_Annexe1B_Recettes!I45),"",BP_Annexe1B_Recettes!I45)</f>
        <v>0</v>
      </c>
      <c r="J45" s="142">
        <f>IF(ISBLANK(BP_Annexe1B_Recettes!J45),"",BP_Annexe1B_Recettes!J45)</f>
        <v>0</v>
      </c>
      <c r="K45" s="722">
        <f>IF(ISBLANK(BP_Annexe1B_Recettes!K45),"",BP_Annexe1B_Recettes!K45)</f>
        <v>0</v>
      </c>
      <c r="L45" s="712" t="str">
        <f>IF(ISBLANK(BP_Annexe1B_Recettes!L45),"",BP_Annexe1B_Recettes!L45)</f>
        <v/>
      </c>
      <c r="M45" s="144">
        <f>IF(ISBLANK(BP_Annexe1B_Recettes!M45),"",BP_Annexe1B_Recettes!M45)</f>
        <v>0</v>
      </c>
      <c r="N45" s="144">
        <f>IF(ISBLANK(BP_Annexe1B_Recettes!N45),"",BP_Annexe1B_Recettes!N45)</f>
        <v>0</v>
      </c>
      <c r="O45" s="144">
        <f>IF(ISBLANK(BP_Annexe1B_Recettes!O45),"",BP_Annexe1B_Recettes!O45)</f>
        <v>0</v>
      </c>
      <c r="P45" s="87"/>
      <c r="Q45" s="987" t="str">
        <f>IF(ISBLANK(BP_Annexe1B_Recettes!Q45),"",BP_Annexe1B_Recettes!Q45)</f>
        <v/>
      </c>
      <c r="R45" s="693">
        <f>IF(ISBLANK(BP_Annexe1B_Recettes!R45),"",BP_Annexe1B_Recettes!R45)</f>
        <v>0</v>
      </c>
      <c r="S45" s="1024">
        <f>IF(ISBLANK(BP_Annexe1B_Recettes!S45),"",BP_Annexe1B_Recettes!S45)</f>
        <v>0</v>
      </c>
      <c r="T45" s="1025">
        <f>IF(ISBLANK(BP_Annexe1B_Recettes!T45),"",BP_Annexe1B_Recettes!T45)</f>
        <v>0</v>
      </c>
      <c r="U45" s="749" t="str">
        <f>IF(ISBLANK(BP_Annexe1B_Recettes!U45),"",BP_Annexe1B_Recettes!U45)</f>
        <v/>
      </c>
      <c r="W45" s="987" t="e">
        <f>(SUM(X41:X44)-SUM(AB41:AB44))/$X$52</f>
        <v>#DIV/0!</v>
      </c>
      <c r="X45" s="722">
        <f>SUM(X41:X44)</f>
        <v>0</v>
      </c>
      <c r="Y45" s="712" t="e">
        <f>X45/$X$52</f>
        <v>#DIV/0!</v>
      </c>
      <c r="Z45" s="141">
        <f>SUM(Z41:Z44)</f>
        <v>0</v>
      </c>
      <c r="AA45" s="141">
        <f>SUM(AA41:AA44)</f>
        <v>0</v>
      </c>
      <c r="AB45" s="141">
        <f>SUM(AB41:AB44)</f>
        <v>0</v>
      </c>
      <c r="AC45" s="367"/>
      <c r="AD45" s="247"/>
      <c r="AE45" s="318"/>
    </row>
    <row r="46" spans="1:31" ht="15" thickBot="1" x14ac:dyDescent="0.4">
      <c r="A46" s="145" t="s">
        <v>425</v>
      </c>
      <c r="B46" s="1461" t="s">
        <v>432</v>
      </c>
      <c r="C46" s="1462"/>
      <c r="D46" s="1462"/>
      <c r="E46" s="1462"/>
      <c r="F46" s="1462"/>
      <c r="G46" s="1462"/>
      <c r="H46" s="1462"/>
      <c r="I46" s="1462"/>
      <c r="J46" s="1462"/>
      <c r="K46" s="1462"/>
      <c r="L46" s="1462"/>
      <c r="M46" s="953" t="s">
        <v>252</v>
      </c>
      <c r="N46" s="1459">
        <f>IF(ISBLANK(BP_Annexe1B_Recettes!N46),"",BP_Annexe1B_Recettes!N46)</f>
        <v>0</v>
      </c>
      <c r="O46" s="1460" t="str">
        <f>IF(ISBLANK(BP_Annexe1B_Recettes!O46),"",BP_Annexe1B_Recettes!O46)</f>
        <v/>
      </c>
      <c r="P46" s="84"/>
      <c r="Q46" s="990"/>
      <c r="R46" s="1014"/>
      <c r="S46" s="1014"/>
      <c r="T46" s="1037"/>
      <c r="U46" s="1038"/>
      <c r="W46" s="572"/>
      <c r="X46" s="1748"/>
      <c r="Y46" s="1749"/>
      <c r="Z46" s="1749"/>
      <c r="AA46" s="1749"/>
      <c r="AB46" s="1749"/>
      <c r="AC46" s="1749"/>
      <c r="AD46" s="247"/>
      <c r="AE46" s="318"/>
    </row>
    <row r="47" spans="1:31" x14ac:dyDescent="0.35">
      <c r="A47" s="1011" t="s">
        <v>428</v>
      </c>
      <c r="B47" s="1416" t="s">
        <v>75</v>
      </c>
      <c r="C47" s="1727" t="s">
        <v>178</v>
      </c>
      <c r="D47" s="1728"/>
      <c r="E47" s="966" t="str">
        <f>IF(ISBLANK(BP_Annexe1B_Recettes!E47),"",BP_Annexe1B_Recettes!E47)</f>
        <v/>
      </c>
      <c r="F47" s="967" t="str">
        <f>IF(ISBLANK(BP_Annexe1B_Recettes!F47),"",BP_Annexe1B_Recettes!F47)</f>
        <v/>
      </c>
      <c r="G47" s="1029" t="str">
        <f>IF(ISBLANK(BP_Annexe1B_Recettes!G47),"",BP_Annexe1B_Recettes!G47)</f>
        <v/>
      </c>
      <c r="H47" s="968" t="str">
        <f>IF(ISBLANK(BP_Annexe1B_Recettes!H47),"",BP_Annexe1B_Recettes!H47)</f>
        <v/>
      </c>
      <c r="I47" s="968" t="str">
        <f>IF(ISBLANK(BP_Annexe1B_Recettes!I47),"",BP_Annexe1B_Recettes!I47)</f>
        <v/>
      </c>
      <c r="J47" s="969" t="str">
        <f>IF(ISBLANK(BP_Annexe1B_Recettes!J47),"",BP_Annexe1B_Recettes!J47)</f>
        <v/>
      </c>
      <c r="K47" s="970" t="str">
        <f>IF(ISBLANK(BP_Annexe1B_Recettes!K47),"",BP_Annexe1B_Recettes!K47)</f>
        <v/>
      </c>
      <c r="L47" s="1030" t="str">
        <f>IF(ISBLANK(BP_Annexe1B_Recettes!L47),"",BP_Annexe1B_Recettes!L47)</f>
        <v/>
      </c>
      <c r="M47" s="83"/>
      <c r="N47" s="83"/>
      <c r="O47" s="83"/>
      <c r="P47" s="83"/>
      <c r="Q47" s="990" t="s">
        <v>403</v>
      </c>
      <c r="R47" s="1026" t="str">
        <f>IF(ISBLANK(BP_Annexe1B_Recettes!R47),"",BP_Annexe1B_Recettes!R47)</f>
        <v/>
      </c>
      <c r="S47" s="1027" t="str">
        <f>IF(ISBLANK(BP_Annexe1B_Recettes!S47),"",BP_Annexe1B_Recettes!S47)</f>
        <v/>
      </c>
      <c r="T47" s="550" t="str">
        <f>IF(ISBLANK(BP_Annexe1B_Recettes!T47),"",BP_Annexe1B_Recettes!T47)</f>
        <v/>
      </c>
      <c r="U47" s="569" t="str">
        <f>IF(ISBLANK(BP_Annexe1B_Recettes!U47),"",BP_Annexe1B_Recettes!U47)</f>
        <v/>
      </c>
      <c r="W47" s="988" t="s">
        <v>403</v>
      </c>
      <c r="X47" s="706">
        <f t="shared" si="7"/>
        <v>0</v>
      </c>
      <c r="Y47" s="516" t="e">
        <f>IF(X47="","",X47/$X$52)</f>
        <v>#DIV/0!</v>
      </c>
      <c r="Z47" s="751"/>
      <c r="AA47" s="751"/>
      <c r="AB47" s="751"/>
      <c r="AC47" s="1746"/>
      <c r="AD47" s="247"/>
      <c r="AE47" s="318"/>
    </row>
    <row r="48" spans="1:31" ht="15" customHeight="1" thickBot="1" x14ac:dyDescent="0.4">
      <c r="A48" s="1431" t="s">
        <v>429</v>
      </c>
      <c r="B48" s="1352"/>
      <c r="C48" s="1729" t="s">
        <v>175</v>
      </c>
      <c r="D48" s="362" t="str">
        <f>IF(ISBLANK(BP_Annexe1B_Recettes!D48),"",BP_Annexe1B_Recettes!D48)</f>
        <v/>
      </c>
      <c r="E48" s="363" t="str">
        <f>IF(ISBLANK(BP_Annexe1B_Recettes!E48),"",BP_Annexe1B_Recettes!E48)</f>
        <v/>
      </c>
      <c r="F48" s="19" t="str">
        <f>IF(ISBLANK(BP_Annexe1B_Recettes!F48),"",BP_Annexe1B_Recettes!F48)</f>
        <v/>
      </c>
      <c r="G48" s="19" t="str">
        <f>IF(ISBLANK(BP_Annexe1B_Recettes!G48),"",BP_Annexe1B_Recettes!G48)</f>
        <v/>
      </c>
      <c r="H48" s="108" t="str">
        <f>IF(ISBLANK(BP_Annexe1B_Recettes!H48),"",BP_Annexe1B_Recettes!H48)</f>
        <v/>
      </c>
      <c r="I48" s="109" t="str">
        <f>IF(ISBLANK(BP_Annexe1B_Recettes!I48),"",BP_Annexe1B_Recettes!I48)</f>
        <v/>
      </c>
      <c r="J48" s="111" t="str">
        <f>IF(ISBLANK(BP_Annexe1B_Recettes!J48),"",BP_Annexe1B_Recettes!J48)</f>
        <v/>
      </c>
      <c r="K48" s="795" t="str">
        <f>IF(ISBLANK(BP_Annexe1B_Recettes!K48),"",BP_Annexe1B_Recettes!K48)</f>
        <v/>
      </c>
      <c r="L48" s="1031" t="str">
        <f>IF(ISBLANK(BP_Annexe1B_Recettes!L48),"",BP_Annexe1B_Recettes!L48)</f>
        <v/>
      </c>
      <c r="M48" s="978"/>
      <c r="N48" s="979" t="s">
        <v>433</v>
      </c>
      <c r="O48" s="83"/>
      <c r="P48" s="83"/>
      <c r="Q48" s="84"/>
      <c r="R48" s="551" t="str">
        <f>IF(ISBLANK(BP_Annexe1B_Recettes!R48),"",BP_Annexe1B_Recettes!R48)</f>
        <v/>
      </c>
      <c r="S48" s="550" t="str">
        <f>IF(ISBLANK(BP_Annexe1B_Recettes!S48),"",BP_Annexe1B_Recettes!S48)</f>
        <v/>
      </c>
      <c r="T48" s="550" t="str">
        <f>IF(ISBLANK(BP_Annexe1B_Recettes!T48),"",BP_Annexe1B_Recettes!T48)</f>
        <v/>
      </c>
      <c r="U48" s="539" t="str">
        <f>IF(ISBLANK(BP_Annexe1B_Recettes!U48),"",BP_Annexe1B_Recettes!U48)</f>
        <v/>
      </c>
      <c r="W48" s="1039"/>
      <c r="X48" s="788">
        <f t="shared" si="7"/>
        <v>0</v>
      </c>
      <c r="Y48" s="516" t="e">
        <f>IF(X48="","",X48/$X$52)</f>
        <v>#DIV/0!</v>
      </c>
      <c r="Z48" s="751"/>
      <c r="AA48" s="753"/>
      <c r="AB48" s="753"/>
      <c r="AC48" s="1747"/>
      <c r="AD48" s="247"/>
      <c r="AE48" s="255"/>
    </row>
    <row r="49" spans="1:30" ht="15" thickBot="1" x14ac:dyDescent="0.4">
      <c r="A49" s="1381"/>
      <c r="B49" s="1352"/>
      <c r="C49" s="1730"/>
      <c r="D49" s="48" t="str">
        <f>IF(ISBLANK(BP_Annexe1B_Recettes!D49),"",BP_Annexe1B_Recettes!D49)</f>
        <v/>
      </c>
      <c r="E49" s="363" t="str">
        <f>IF(ISBLANK(BP_Annexe1B_Recettes!E49),"",BP_Annexe1B_Recettes!E49)</f>
        <v/>
      </c>
      <c r="F49" s="19" t="str">
        <f>IF(ISBLANK(BP_Annexe1B_Recettes!F49),"",BP_Annexe1B_Recettes!F49)</f>
        <v/>
      </c>
      <c r="G49" s="19" t="str">
        <f>IF(ISBLANK(BP_Annexe1B_Recettes!G49),"",BP_Annexe1B_Recettes!G49)</f>
        <v/>
      </c>
      <c r="H49" s="108" t="str">
        <f>IF(ISBLANK(BP_Annexe1B_Recettes!H49),"",BP_Annexe1B_Recettes!H49)</f>
        <v/>
      </c>
      <c r="I49" s="109" t="str">
        <f>IF(ISBLANK(BP_Annexe1B_Recettes!I49),"",BP_Annexe1B_Recettes!I49)</f>
        <v/>
      </c>
      <c r="J49" s="111" t="str">
        <f>IF(ISBLANK(BP_Annexe1B_Recettes!J49),"",BP_Annexe1B_Recettes!J49)</f>
        <v/>
      </c>
      <c r="K49" s="795" t="str">
        <f>IF(ISBLANK(BP_Annexe1B_Recettes!K49),"",BP_Annexe1B_Recettes!K49)</f>
        <v/>
      </c>
      <c r="L49" s="1031" t="str">
        <f>IF(ISBLANK(BP_Annexe1B_Recettes!L49),"",BP_Annexe1B_Recettes!L49)</f>
        <v/>
      </c>
      <c r="M49" s="978" t="s">
        <v>400</v>
      </c>
      <c r="N49" s="958" t="str">
        <f>IF(ISBLANK(BP_Annexe1B_Recettes!N49),"",BP_Annexe1B_Recettes!N49)</f>
        <v/>
      </c>
      <c r="O49" s="83"/>
      <c r="P49" s="83"/>
      <c r="Q49" s="1756" t="s">
        <v>435</v>
      </c>
      <c r="R49" s="551" t="str">
        <f>IF(ISBLANK(BP_Annexe1B_Recettes!R49),"",BP_Annexe1B_Recettes!R49)</f>
        <v/>
      </c>
      <c r="S49" s="550" t="str">
        <f>IF(ISBLANK(BP_Annexe1B_Recettes!S49),"",BP_Annexe1B_Recettes!S49)</f>
        <v/>
      </c>
      <c r="T49" s="550" t="str">
        <f>IF(ISBLANK(BP_Annexe1B_Recettes!T49),"",BP_Annexe1B_Recettes!T49)</f>
        <v/>
      </c>
      <c r="U49" s="539" t="str">
        <f>IF(ISBLANK(BP_Annexe1B_Recettes!U49),"",BP_Annexe1B_Recettes!U49)</f>
        <v/>
      </c>
      <c r="W49" s="1454" t="s">
        <v>399</v>
      </c>
      <c r="X49" s="788">
        <f t="shared" si="7"/>
        <v>0</v>
      </c>
      <c r="Y49" s="516" t="e">
        <f>IF(X49="","",X49/$X$52)</f>
        <v>#DIV/0!</v>
      </c>
      <c r="Z49" s="751"/>
      <c r="AA49" s="753"/>
      <c r="AB49" s="753"/>
      <c r="AC49" s="794"/>
      <c r="AD49" s="247"/>
    </row>
    <row r="50" spans="1:30" ht="15" thickBot="1" x14ac:dyDescent="0.4">
      <c r="A50" s="1432"/>
      <c r="B50" s="1352"/>
      <c r="C50" s="1731"/>
      <c r="D50" s="971" t="str">
        <f>IF(ISBLANK(BP_Annexe1B_Recettes!D50),"",BP_Annexe1B_Recettes!D50)</f>
        <v/>
      </c>
      <c r="E50" s="972" t="str">
        <f>IF(ISBLANK(BP_Annexe1B_Recettes!E50),"",BP_Annexe1B_Recettes!E50)</f>
        <v/>
      </c>
      <c r="F50" s="973" t="str">
        <f>IF(ISBLANK(BP_Annexe1B_Recettes!F50),"",BP_Annexe1B_Recettes!F50)</f>
        <v/>
      </c>
      <c r="G50" s="973" t="str">
        <f>IF(ISBLANK(BP_Annexe1B_Recettes!G50),"",BP_Annexe1B_Recettes!G50)</f>
        <v/>
      </c>
      <c r="H50" s="974" t="str">
        <f>IF(ISBLANK(BP_Annexe1B_Recettes!H50),"",BP_Annexe1B_Recettes!H50)</f>
        <v/>
      </c>
      <c r="I50" s="975" t="str">
        <f>IF(ISBLANK(BP_Annexe1B_Recettes!I50),"",BP_Annexe1B_Recettes!I50)</f>
        <v/>
      </c>
      <c r="J50" s="976" t="str">
        <f>IF(ISBLANK(BP_Annexe1B_Recettes!J50),"",BP_Annexe1B_Recettes!J50)</f>
        <v/>
      </c>
      <c r="K50" s="977" t="str">
        <f>IF(ISBLANK(BP_Annexe1B_Recettes!K50),"",BP_Annexe1B_Recettes!K50)</f>
        <v/>
      </c>
      <c r="L50" s="1032" t="str">
        <f>IF(ISBLANK(BP_Annexe1B_Recettes!L50),"",BP_Annexe1B_Recettes!L50)</f>
        <v/>
      </c>
      <c r="M50" s="978" t="s">
        <v>401</v>
      </c>
      <c r="N50" s="980" t="str">
        <f>IF(ISBLANK(BP_Annexe1B_Recettes!N50),"",BP_Annexe1B_Recettes!N50)</f>
        <v/>
      </c>
      <c r="O50" s="83"/>
      <c r="P50" s="83"/>
      <c r="Q50" s="1757"/>
      <c r="R50" s="984" t="str">
        <f>IF(ISBLANK(BP_Annexe1B_Recettes!R50),"",BP_Annexe1B_Recettes!R50)</f>
        <v/>
      </c>
      <c r="S50" s="570" t="str">
        <f>IF(ISBLANK(BP_Annexe1B_Recettes!S50),"",BP_Annexe1B_Recettes!S50)</f>
        <v/>
      </c>
      <c r="T50" s="570" t="str">
        <f>IF(ISBLANK(BP_Annexe1B_Recettes!T50),"",BP_Annexe1B_Recettes!T50)</f>
        <v/>
      </c>
      <c r="U50" s="539" t="str">
        <f>IF(ISBLANK(BP_Annexe1B_Recettes!U50),"",BP_Annexe1B_Recettes!U50)</f>
        <v/>
      </c>
      <c r="W50" s="1455"/>
      <c r="X50" s="788">
        <f t="shared" si="7"/>
        <v>0</v>
      </c>
      <c r="Y50" s="516" t="e">
        <f>IF(X50="","",X50/$X$52)</f>
        <v>#DIV/0!</v>
      </c>
      <c r="Z50" s="751"/>
      <c r="AA50" s="751"/>
      <c r="AB50" s="751"/>
      <c r="AC50" s="794"/>
      <c r="AD50" s="247"/>
    </row>
    <row r="51" spans="1:30" ht="15" customHeight="1" thickBot="1" x14ac:dyDescent="0.4">
      <c r="A51" s="1398" t="s">
        <v>431</v>
      </c>
      <c r="B51" s="1399"/>
      <c r="C51" s="1375"/>
      <c r="D51" s="1375"/>
      <c r="E51" s="1375"/>
      <c r="F51" s="1375"/>
      <c r="G51" s="1480"/>
      <c r="H51" s="141">
        <f>IF(ISBLANK(BP_Annexe1B_Recettes!H51),"",BP_Annexe1B_Recettes!H51)</f>
        <v>0</v>
      </c>
      <c r="I51" s="141">
        <f>IF(ISBLANK(BP_Annexe1B_Recettes!I51),"",BP_Annexe1B_Recettes!I51)</f>
        <v>0</v>
      </c>
      <c r="J51" s="142">
        <f>IF(ISBLANK(BP_Annexe1B_Recettes!J51),"",BP_Annexe1B_Recettes!J51)</f>
        <v>0</v>
      </c>
      <c r="K51" s="722">
        <f>IF(ISBLANK(BP_Annexe1B_Recettes!K51),"",BP_Annexe1B_Recettes!K51)</f>
        <v>0</v>
      </c>
      <c r="L51" s="712" t="str">
        <f>IF(ISBLANK(BP_Annexe1B_Recettes!L51),"",BP_Annexe1B_Recettes!L51)</f>
        <v/>
      </c>
      <c r="M51" s="83"/>
      <c r="N51" s="83"/>
      <c r="O51" s="87"/>
      <c r="P51" s="87"/>
      <c r="Q51" s="987" t="str">
        <f>IF(ISBLANK(BP_Annexe1B_Recettes!Q51),"",BP_Annexe1B_Recettes!Q51)</f>
        <v/>
      </c>
      <c r="R51" s="722">
        <f>IF(ISBLANK(BP_Annexe1B_Recettes!R51),"",BP_Annexe1B_Recettes!R51)</f>
        <v>0</v>
      </c>
      <c r="S51" s="533">
        <f>IF(ISBLANK(BP_Annexe1B_Recettes!S51),"",BP_Annexe1B_Recettes!S51)</f>
        <v>0</v>
      </c>
      <c r="T51" s="534">
        <f>IF(ISBLANK(BP_Annexe1B_Recettes!T51),"",BP_Annexe1B_Recettes!T51)</f>
        <v>0</v>
      </c>
      <c r="U51" s="749" t="str">
        <f>IF(ISBLANK(BP_Annexe1B_Recettes!U51),"",BP_Annexe1B_Recettes!U51)</f>
        <v/>
      </c>
      <c r="W51" s="987" t="e">
        <f>SUM(X47:X50)/$X$52</f>
        <v>#DIV/0!</v>
      </c>
      <c r="X51" s="722">
        <f>SUM(X47:X50)</f>
        <v>0</v>
      </c>
      <c r="Y51" s="712" t="e">
        <f>X51/$X$52</f>
        <v>#DIV/0!</v>
      </c>
      <c r="Z51" s="141">
        <f>SUM(Z47:Z50)</f>
        <v>0</v>
      </c>
      <c r="AA51" s="141">
        <f>SUM(AA47:AA50)</f>
        <v>0</v>
      </c>
      <c r="AB51" s="141">
        <f>SUM(AB47:AB50)</f>
        <v>0</v>
      </c>
      <c r="AC51" s="367"/>
      <c r="AD51" s="247"/>
    </row>
    <row r="52" spans="1:30" ht="15" customHeight="1" thickBot="1" x14ac:dyDescent="0.4">
      <c r="A52" s="145" t="s">
        <v>249</v>
      </c>
      <c r="B52" s="1484" t="s">
        <v>176</v>
      </c>
      <c r="C52" s="1485"/>
      <c r="D52" s="1485"/>
      <c r="E52" s="1485"/>
      <c r="F52" s="1485"/>
      <c r="G52" s="1486"/>
      <c r="H52" s="146">
        <f>IF(ISBLANK(BP_Annexe1B_Recettes!H52),"",BP_Annexe1B_Recettes!H52)</f>
        <v>0</v>
      </c>
      <c r="I52" s="146">
        <f>IF(ISBLANK(BP_Annexe1B_Recettes!I52),"",BP_Annexe1B_Recettes!I52)</f>
        <v>0</v>
      </c>
      <c r="J52" s="1273">
        <f>IF(ISBLANK(BP_Annexe1B_Recettes!J52),"",BP_Annexe1B_Recettes!J52)</f>
        <v>0</v>
      </c>
      <c r="K52" s="1274">
        <f>IF(ISBLANK(BP_Annexe1B_Recettes!K52),"",BP_Annexe1B_Recettes!K52)</f>
        <v>0</v>
      </c>
      <c r="L52" s="746" t="str">
        <f>IF(ISBLANK(BP_Annexe1B_Recettes!L52),"",BP_Annexe1B_Recettes!L52)</f>
        <v/>
      </c>
      <c r="M52" s="778">
        <f>IF(ISBLANK(BP_Annexe1B_Recettes!M52),"",BP_Annexe1B_Recettes!M52)</f>
        <v>0</v>
      </c>
      <c r="N52" s="779">
        <f>IF(ISBLANK(BP_Annexe1B_Recettes!N52),"",BP_Annexe1B_Recettes!N52)</f>
        <v>0</v>
      </c>
      <c r="O52" s="84"/>
      <c r="P52" s="84"/>
      <c r="Q52" s="987" t="str">
        <f>IF(ISBLANK(BP_Annexe1B_Recettes!Q52),"",BP_Annexe1B_Recettes!Q52)</f>
        <v/>
      </c>
      <c r="R52" s="867">
        <f>IF(ISBLANK(BP_Annexe1B_Recettes!R52),"",BP_Annexe1B_Recettes!R52)</f>
        <v>0</v>
      </c>
      <c r="S52" s="535">
        <f>IF(ISBLANK(BP_Annexe1B_Recettes!S52),"",BP_Annexe1B_Recettes!S52)</f>
        <v>0</v>
      </c>
      <c r="T52" s="536">
        <f>IF(ISBLANK(BP_Annexe1B_Recettes!T52),"",BP_Annexe1B_Recettes!T52)</f>
        <v>0</v>
      </c>
      <c r="U52" s="750" t="str">
        <f>IF(ISBLANK(BP_Annexe1B_Recettes!U52),"",BP_Annexe1B_Recettes!U52)</f>
        <v/>
      </c>
      <c r="W52" s="987" t="e">
        <f>W45+W51</f>
        <v>#DIV/0!</v>
      </c>
      <c r="X52" s="867">
        <f>X30+X39+X45+X51</f>
        <v>0</v>
      </c>
      <c r="Y52" s="746" t="e">
        <f>Y30+Y39+Y45+Y51</f>
        <v>#DIV/0!</v>
      </c>
      <c r="Z52" s="146">
        <f t="shared" ref="Z52:AB52" si="8">Z30+Z39+Z45+Z51</f>
        <v>0</v>
      </c>
      <c r="AA52" s="146">
        <f t="shared" si="8"/>
        <v>0</v>
      </c>
      <c r="AB52" s="1279">
        <f t="shared" si="8"/>
        <v>0</v>
      </c>
      <c r="AC52" s="242"/>
    </row>
    <row r="53" spans="1:30" x14ac:dyDescent="0.35">
      <c r="A53" s="8" t="s">
        <v>478</v>
      </c>
      <c r="B53" s="1488" t="s">
        <v>483</v>
      </c>
      <c r="C53" s="1488"/>
      <c r="D53" s="1488"/>
      <c r="E53" s="1488"/>
      <c r="F53" s="150" t="s">
        <v>1</v>
      </c>
      <c r="G53" s="150"/>
      <c r="H53" s="151" t="str">
        <f>IF(ISBLANK(BP_Annexe1B_Recettes!H53),"",BP_Annexe1B_Recettes!H53)</f>
        <v/>
      </c>
      <c r="I53" s="152" t="str">
        <f>IF(ISBLANK(BP_Annexe1B_Recettes!I53),"",BP_Annexe1B_Recettes!I53)</f>
        <v/>
      </c>
      <c r="J53" s="151" t="str">
        <f>IF(ISBLANK(BP_Annexe1B_Recettes!J53),"",BP_Annexe1B_Recettes!J53)</f>
        <v/>
      </c>
      <c r="K53" s="173" t="str">
        <f>IF(ISBLANK(BP_Annexe1B_Recettes!K53),"",BP_Annexe1B_Recettes!K53)</f>
        <v/>
      </c>
      <c r="L53" s="84"/>
      <c r="M53" s="777" t="str">
        <f>IF(ISBLANK(BP_Annexe1B_Recettes!M53),"",BP_Annexe1B_Recettes!M53)</f>
        <v/>
      </c>
      <c r="N53" s="777" t="str">
        <f>IF(ISBLANK(BP_Annexe1B_Recettes!N53),"",BP_Annexe1B_Recettes!N53)</f>
        <v/>
      </c>
      <c r="O53" s="83"/>
      <c r="P53" s="83"/>
      <c r="Q53" s="84"/>
      <c r="R53" s="571"/>
      <c r="S53" s="537" t="str">
        <f>IF(ISBLANK(BP_Annexe1B_Recettes!S53),"",BP_Annexe1B_Recettes!S53)</f>
        <v/>
      </c>
      <c r="T53" s="299" t="str">
        <f>IF(ISBLANK(BP_Annexe1B_Recettes!T53),"",BP_Annexe1B_Recettes!T53)</f>
        <v/>
      </c>
      <c r="U53" s="84"/>
      <c r="W53" s="572"/>
      <c r="X53" s="153" t="e">
        <f>Z53+AA53+AB53</f>
        <v>#DIV/0!</v>
      </c>
      <c r="Z53" s="151" t="e">
        <f>Z52/$X$52</f>
        <v>#DIV/0!</v>
      </c>
      <c r="AA53" s="152" t="e">
        <f>AA52/$X$52</f>
        <v>#DIV/0!</v>
      </c>
      <c r="AB53" s="151" t="e">
        <f>AB52/$X$52</f>
        <v>#DIV/0!</v>
      </c>
      <c r="AC53" s="242"/>
    </row>
    <row r="54" spans="1:30" x14ac:dyDescent="0.35">
      <c r="B54" s="1489"/>
      <c r="C54" s="1489"/>
      <c r="D54" s="1489"/>
      <c r="E54" s="1489"/>
      <c r="F54" s="239"/>
      <c r="G54" s="239"/>
      <c r="H54" s="239"/>
      <c r="I54" s="239"/>
      <c r="J54" s="239"/>
      <c r="K54" s="239"/>
      <c r="L54" s="239"/>
      <c r="M54" s="239"/>
      <c r="N54" s="239"/>
      <c r="O54" s="239"/>
      <c r="P54" s="239"/>
      <c r="Q54" s="239"/>
      <c r="R54" s="239"/>
      <c r="S54" s="239"/>
      <c r="T54" s="239"/>
      <c r="U54" s="239"/>
      <c r="V54" s="239"/>
      <c r="W54" s="239"/>
      <c r="AC54" s="242"/>
    </row>
    <row r="55" spans="1:30" x14ac:dyDescent="0.35">
      <c r="A55" s="70"/>
      <c r="B55" s="1487"/>
      <c r="C55" s="1487"/>
      <c r="D55" s="1487"/>
      <c r="E55" s="239"/>
      <c r="F55" s="239"/>
      <c r="G55" s="239"/>
      <c r="H55" s="239"/>
      <c r="I55" s="239"/>
      <c r="J55" s="239"/>
      <c r="K55" s="239"/>
      <c r="L55" s="239"/>
      <c r="M55" s="239"/>
      <c r="N55" s="239"/>
      <c r="O55" s="239"/>
      <c r="P55" s="239"/>
      <c r="Q55" s="239"/>
      <c r="T55" s="239"/>
      <c r="U55" s="239"/>
      <c r="W55" s="239"/>
    </row>
    <row r="56" spans="1:30" x14ac:dyDescent="0.35">
      <c r="E56" s="239"/>
      <c r="F56" s="239"/>
      <c r="G56" s="239"/>
      <c r="H56" s="239"/>
      <c r="I56" s="239"/>
      <c r="J56" s="239"/>
      <c r="K56" s="239"/>
      <c r="L56" s="239"/>
      <c r="M56" s="239"/>
      <c r="N56" s="239"/>
      <c r="O56" s="239"/>
      <c r="P56" s="239"/>
      <c r="Q56" s="239"/>
      <c r="R56" s="239"/>
      <c r="S56" s="239"/>
      <c r="T56" s="239"/>
      <c r="U56" s="239"/>
      <c r="V56" s="239"/>
      <c r="X56" s="7"/>
      <c r="AC56" s="242"/>
    </row>
    <row r="57" spans="1:30" x14ac:dyDescent="0.35">
      <c r="E57" s="239"/>
      <c r="F57" s="239"/>
      <c r="G57" s="239"/>
      <c r="H57" s="239"/>
      <c r="I57" s="239"/>
      <c r="J57" s="239"/>
      <c r="K57" s="239"/>
      <c r="L57" s="239"/>
      <c r="M57" s="239"/>
      <c r="N57" s="239"/>
      <c r="O57" s="239"/>
      <c r="P57" s="239"/>
      <c r="Q57" s="239"/>
      <c r="R57" s="239"/>
      <c r="S57" s="239"/>
      <c r="T57" s="239"/>
      <c r="U57" s="239"/>
      <c r="V57" s="239"/>
      <c r="X57" s="7"/>
      <c r="AC57" s="242"/>
    </row>
    <row r="58" spans="1:30" x14ac:dyDescent="0.35">
      <c r="E58" s="239"/>
      <c r="F58" s="239"/>
      <c r="G58" s="239"/>
      <c r="H58" s="239"/>
      <c r="I58" s="239"/>
      <c r="J58" s="239"/>
      <c r="K58" s="239"/>
      <c r="L58" s="239"/>
      <c r="M58" s="239"/>
      <c r="N58" s="239"/>
      <c r="O58" s="239"/>
      <c r="P58" s="239"/>
      <c r="Q58" s="239"/>
      <c r="R58" s="239"/>
      <c r="S58" s="239"/>
      <c r="T58" s="239"/>
      <c r="U58" s="239"/>
      <c r="V58" s="239"/>
    </row>
    <row r="59" spans="1:30" x14ac:dyDescent="0.35">
      <c r="M59" s="1"/>
      <c r="N59" s="1"/>
      <c r="O59" s="1"/>
      <c r="P59" s="1"/>
      <c r="Q59" s="1"/>
      <c r="R59" s="1"/>
      <c r="S59" s="1"/>
      <c r="T59" s="1"/>
      <c r="U59" s="1"/>
      <c r="W59" s="1"/>
    </row>
    <row r="60" spans="1:30" ht="12" x14ac:dyDescent="0.3">
      <c r="M60" s="1"/>
      <c r="N60" s="1"/>
      <c r="O60" s="1"/>
      <c r="P60" s="1"/>
      <c r="Q60" s="1"/>
      <c r="R60" s="1"/>
      <c r="S60" s="1"/>
      <c r="T60" s="1"/>
      <c r="U60" s="1"/>
      <c r="W60" s="1"/>
      <c r="Z60" s="6"/>
      <c r="AA60" s="6"/>
      <c r="AD60" s="239"/>
    </row>
    <row r="61" spans="1:30" x14ac:dyDescent="0.35">
      <c r="M61" s="1"/>
      <c r="N61" s="1"/>
      <c r="O61" s="1"/>
      <c r="P61" s="1"/>
      <c r="Q61" s="1"/>
      <c r="R61" s="1"/>
      <c r="S61" s="1"/>
      <c r="T61" s="1"/>
      <c r="U61" s="1"/>
      <c r="W61" s="1"/>
      <c r="Z61" s="6"/>
      <c r="AA61" s="6"/>
    </row>
    <row r="62" spans="1:30" x14ac:dyDescent="0.35">
      <c r="H62" s="6"/>
      <c r="I62" s="6"/>
      <c r="AA62" s="88"/>
    </row>
    <row r="63" spans="1:30" x14ac:dyDescent="0.35">
      <c r="Z63" s="88"/>
      <c r="AA63" s="88"/>
    </row>
    <row r="64" spans="1:30" x14ac:dyDescent="0.35">
      <c r="Z64" s="88"/>
      <c r="AA64" s="88"/>
    </row>
    <row r="65" spans="26:27" x14ac:dyDescent="0.35">
      <c r="Z65" s="88"/>
      <c r="AA65" s="88"/>
    </row>
  </sheetData>
  <sheetProtection password="D3BB" sheet="1" objects="1" scenarios="1" formatRows="0"/>
  <mergeCells count="87">
    <mergeCell ref="F5:J5"/>
    <mergeCell ref="B55:D55"/>
    <mergeCell ref="A51:G51"/>
    <mergeCell ref="B10:B19"/>
    <mergeCell ref="C10:C11"/>
    <mergeCell ref="A12:A13"/>
    <mergeCell ref="C12:C13"/>
    <mergeCell ref="A14:A16"/>
    <mergeCell ref="C14:C16"/>
    <mergeCell ref="A17:A19"/>
    <mergeCell ref="C17:C19"/>
    <mergeCell ref="A24:A26"/>
    <mergeCell ref="C24:C26"/>
    <mergeCell ref="A27:A29"/>
    <mergeCell ref="A32:A34"/>
    <mergeCell ref="A10:A11"/>
    <mergeCell ref="AC47:AC48"/>
    <mergeCell ref="C36:C38"/>
    <mergeCell ref="B47:B50"/>
    <mergeCell ref="X6:X7"/>
    <mergeCell ref="Y6:Y7"/>
    <mergeCell ref="R6:R7"/>
    <mergeCell ref="W49:W50"/>
    <mergeCell ref="Q43:Q44"/>
    <mergeCell ref="Q49:Q50"/>
    <mergeCell ref="M6:O6"/>
    <mergeCell ref="B41:B44"/>
    <mergeCell ref="A45:G45"/>
    <mergeCell ref="B46:L46"/>
    <mergeCell ref="N46:O46"/>
    <mergeCell ref="X8:AC8"/>
    <mergeCell ref="AC10:AC11"/>
    <mergeCell ref="AC12:AC13"/>
    <mergeCell ref="AC14:AC16"/>
    <mergeCell ref="B20:G20"/>
    <mergeCell ref="B9:G9"/>
    <mergeCell ref="C35:D35"/>
    <mergeCell ref="B32:B38"/>
    <mergeCell ref="C32:C34"/>
    <mergeCell ref="AC43:AC44"/>
    <mergeCell ref="AC17:AC19"/>
    <mergeCell ref="X46:AC46"/>
    <mergeCell ref="Q38:Q39"/>
    <mergeCell ref="W43:W44"/>
    <mergeCell ref="AC32:AC34"/>
    <mergeCell ref="AC36:AC38"/>
    <mergeCell ref="X31:AC31"/>
    <mergeCell ref="X40:AC40"/>
    <mergeCell ref="AC41:AC42"/>
    <mergeCell ref="Z3:AB3"/>
    <mergeCell ref="B2:C2"/>
    <mergeCell ref="AC22:AC23"/>
    <mergeCell ref="AC24:AC26"/>
    <mergeCell ref="AC27:AC29"/>
    <mergeCell ref="AA6:AB6"/>
    <mergeCell ref="AC6:AC7"/>
    <mergeCell ref="X5:AC5"/>
    <mergeCell ref="A5:E5"/>
    <mergeCell ref="A6:A7"/>
    <mergeCell ref="B6:B7"/>
    <mergeCell ref="C6:E6"/>
    <mergeCell ref="F6:H6"/>
    <mergeCell ref="I6:J6"/>
    <mergeCell ref="K6:K7"/>
    <mergeCell ref="L6:L7"/>
    <mergeCell ref="A36:A38"/>
    <mergeCell ref="A30:G30"/>
    <mergeCell ref="A22:A23"/>
    <mergeCell ref="B21:B29"/>
    <mergeCell ref="C22:C23"/>
    <mergeCell ref="C27:C29"/>
    <mergeCell ref="D3:X3"/>
    <mergeCell ref="B53:E54"/>
    <mergeCell ref="S6:T6"/>
    <mergeCell ref="U6:U7"/>
    <mergeCell ref="B31:L31"/>
    <mergeCell ref="B3:C3"/>
    <mergeCell ref="B40:L40"/>
    <mergeCell ref="N40:O40"/>
    <mergeCell ref="B52:G52"/>
    <mergeCell ref="A39:G39"/>
    <mergeCell ref="A42:A44"/>
    <mergeCell ref="C42:C44"/>
    <mergeCell ref="C47:D47"/>
    <mergeCell ref="A48:A50"/>
    <mergeCell ref="C48:C50"/>
    <mergeCell ref="B8:O8"/>
  </mergeCells>
  <conditionalFormatting sqref="G42:G44 G47:G50">
    <cfRule type="expression" dxfId="43" priority="3">
      <formula>AND(ISNUMBER(H42),ISBLANK(G42))</formula>
    </cfRule>
  </conditionalFormatting>
  <conditionalFormatting sqref="N49">
    <cfRule type="expression" dxfId="42" priority="8">
      <formula>$N$49&lt;0.05</formula>
    </cfRule>
  </conditionalFormatting>
  <conditionalFormatting sqref="N50">
    <cfRule type="expression" dxfId="41" priority="2">
      <formula>$N$50&lt;0.05</formula>
    </cfRule>
  </conditionalFormatting>
  <conditionalFormatting sqref="Q52">
    <cfRule type="expression" dxfId="40" priority="9">
      <formula>($Q$45+$Q$51)&lt;0.1</formula>
    </cfRule>
  </conditionalFormatting>
  <dataValidations count="1">
    <dataValidation type="list" allowBlank="1" showInputMessage="1" showErrorMessage="1" sqref="G47:G50 G42:G44" xr:uid="{3E6EBA08-C1BE-4E32-BC78-D49CE4846C96}">
      <formula1>StatutRec</formula1>
    </dataValidation>
  </dataValidations>
  <printOptions horizontalCentered="1"/>
  <pageMargins left="0.11811023622047245" right="0.11811023622047245" top="0.15748031496062992" bottom="0.15748031496062992" header="0" footer="0"/>
  <pageSetup paperSize="9" scale="69" orientation="landscape" r:id="rId1"/>
  <headerFooter>
    <oddFooter>&amp;L&amp;F&amp;C&amp;A&amp;R&amp;P/&amp;N</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10" id="{E24DDE13-7EA9-4D36-B1A0-9B0B1B63E036}">
            <xm:f>$X$52=BE_Annexe1A_Depenses!$X$78</xm:f>
            <x14:dxf>
              <fill>
                <patternFill>
                  <bgColor theme="8" tint="0.59996337778862885"/>
                </patternFill>
              </fill>
            </x14:dxf>
          </x14:cfRule>
          <xm:sqref>X52</xm:sqref>
        </x14:conditionalFormatting>
        <x14:conditionalFormatting xmlns:xm="http://schemas.microsoft.com/office/excel/2006/main">
          <x14:cfRule type="expression" priority="4" id="{23DBEB4A-FCAD-4998-81C6-3A46FD5BEE3C}">
            <xm:f>$R$52=BP_Annexe1A_Depenses!$Q$78</xm:f>
            <x14:dxf>
              <fill>
                <patternFill>
                  <bgColor theme="8" tint="0.59996337778862885"/>
                </patternFill>
              </fill>
            </x14:dxf>
          </x14:cfRule>
          <xm:sqref>R52</xm:sqref>
        </x14:conditionalFormatting>
        <x14:conditionalFormatting xmlns:xm="http://schemas.microsoft.com/office/excel/2006/main">
          <x14:cfRule type="expression" priority="1" id="{7E6AE2A2-A4A2-4775-9A02-EA2B57693535}">
            <xm:f>AND($AB$52=BE_Annexe1A_Depenses!$AD$78+BE_Annexe1A_Depenses!$AE$78,$AB$52=BE_Annexe1C_Valorisations!$W$92)</xm:f>
            <x14:dxf>
              <fill>
                <patternFill>
                  <bgColor theme="8" tint="0.59996337778862885"/>
                </patternFill>
              </fill>
            </x14:dxf>
          </x14:cfRule>
          <xm:sqref>AB52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pageSetUpPr fitToPage="1"/>
  </sheetPr>
  <dimension ref="A1:AK103"/>
  <sheetViews>
    <sheetView showGridLines="0" topLeftCell="C1" zoomScaleNormal="100" zoomScaleSheetLayoutView="100" workbookViewId="0">
      <pane ySplit="5" topLeftCell="A6" activePane="bottomLeft" state="frozen"/>
      <selection sqref="A1:C1"/>
      <selection pane="bottomLeft" activeCell="C2" sqref="C2:N2"/>
    </sheetView>
  </sheetViews>
  <sheetFormatPr baseColWidth="10" defaultColWidth="11.453125" defaultRowHeight="14.5" outlineLevelRow="1" outlineLevelCol="1" x14ac:dyDescent="0.35"/>
  <cols>
    <col min="1" max="1" width="22.81640625" style="93" hidden="1" customWidth="1" outlineLevel="1"/>
    <col min="2" max="2" width="11.453125" style="93" hidden="1" customWidth="1" outlineLevel="1"/>
    <col min="3" max="3" width="11.453125" style="93" customWidth="1" collapsed="1"/>
    <col min="4" max="5" width="11.453125" style="93" customWidth="1"/>
    <col min="6" max="6" width="12.81640625" style="93" hidden="1" customWidth="1" outlineLevel="1"/>
    <col min="7" max="7" width="12.81640625" style="617" hidden="1" customWidth="1" outlineLevel="1"/>
    <col min="8" max="12" width="12.81640625" style="93" hidden="1" customWidth="1" outlineLevel="1"/>
    <col min="13" max="13" width="22.453125" style="93" hidden="1" customWidth="1" outlineLevel="1"/>
    <col min="14" max="14" width="12.81640625" style="93" customWidth="1" collapsed="1"/>
    <col min="15" max="15" width="12.81640625" style="93" customWidth="1"/>
    <col min="16" max="16" width="3.453125" style="93" bestFit="1" customWidth="1"/>
    <col min="17" max="17" width="22.81640625" style="93" customWidth="1"/>
    <col min="18" max="21" width="11.453125" style="93" customWidth="1"/>
    <col min="22" max="23" width="12.81640625" style="93" customWidth="1"/>
    <col min="24" max="24" width="29.453125" style="140" customWidth="1"/>
    <col min="25" max="27" width="7.26953125" style="140" customWidth="1"/>
    <col min="28" max="16384" width="11.453125" style="93"/>
  </cols>
  <sheetData>
    <row r="1" spans="1:37" s="617" customFormat="1" ht="7" hidden="1" customHeight="1" outlineLevel="1" x14ac:dyDescent="0.35">
      <c r="A1" s="76" t="s">
        <v>77</v>
      </c>
      <c r="B1" s="76" t="s">
        <v>77</v>
      </c>
      <c r="F1" s="76" t="s">
        <v>77</v>
      </c>
      <c r="G1" s="76"/>
      <c r="H1" s="76" t="s">
        <v>77</v>
      </c>
      <c r="I1" s="76" t="s">
        <v>77</v>
      </c>
      <c r="J1" s="76" t="s">
        <v>77</v>
      </c>
      <c r="K1" s="76" t="s">
        <v>77</v>
      </c>
      <c r="L1" s="76"/>
      <c r="M1" s="76" t="s">
        <v>77</v>
      </c>
      <c r="X1" s="618"/>
      <c r="Y1" s="618"/>
      <c r="Z1" s="618"/>
      <c r="AA1" s="618"/>
    </row>
    <row r="2" spans="1:37" s="617" customFormat="1" ht="15" customHeight="1" collapsed="1" x14ac:dyDescent="0.35">
      <c r="C2" s="1734" t="s">
        <v>273</v>
      </c>
      <c r="D2" s="1734"/>
      <c r="E2" s="1734"/>
      <c r="F2" s="1734"/>
      <c r="G2" s="1734"/>
      <c r="H2" s="1734"/>
      <c r="I2" s="1734"/>
      <c r="J2" s="1734"/>
      <c r="K2" s="1734"/>
      <c r="L2" s="1734"/>
      <c r="M2" s="1734"/>
      <c r="N2" s="1734"/>
      <c r="O2" s="1507" t="s">
        <v>266</v>
      </c>
      <c r="P2" s="1507"/>
      <c r="Q2" s="1507"/>
      <c r="U2" s="635" t="s">
        <v>261</v>
      </c>
      <c r="V2" s="636" t="s">
        <v>262</v>
      </c>
      <c r="W2" s="637">
        <f>BP_Annexe1A_Depenses!K2</f>
        <v>44691</v>
      </c>
      <c r="X2" s="628"/>
      <c r="AG2" s="250"/>
    </row>
    <row r="3" spans="1:37" s="617" customFormat="1" ht="15" customHeight="1" x14ac:dyDescent="0.35">
      <c r="C3" s="1456" t="s">
        <v>260</v>
      </c>
      <c r="D3" s="1456"/>
      <c r="E3" s="1456"/>
      <c r="F3" s="1456"/>
      <c r="G3" s="1456"/>
      <c r="H3" s="1456"/>
      <c r="I3" s="1456"/>
      <c r="J3" s="1456"/>
      <c r="K3" s="1456"/>
      <c r="L3" s="1456"/>
      <c r="M3" s="1456"/>
      <c r="N3" s="1456"/>
      <c r="O3" s="1458">
        <f>BE_Annexe1A_Depenses!Q3</f>
        <v>0</v>
      </c>
      <c r="P3" s="1458"/>
      <c r="Q3" s="1458"/>
      <c r="R3" s="1458"/>
      <c r="T3" s="1456" t="s">
        <v>557</v>
      </c>
      <c r="U3" s="1456"/>
      <c r="V3" s="1456"/>
      <c r="W3" s="627">
        <f>BE_Annexe1A_Depenses!AF3</f>
        <v>0</v>
      </c>
      <c r="AF3" s="96"/>
    </row>
    <row r="4" spans="1:37" ht="26.5" customHeight="1" x14ac:dyDescent="0.35">
      <c r="D4" s="631" t="s">
        <v>509</v>
      </c>
      <c r="X4" s="617"/>
      <c r="Y4" s="93"/>
      <c r="Z4" s="617"/>
      <c r="AA4" s="617"/>
      <c r="AB4" s="617"/>
      <c r="AC4" s="617"/>
      <c r="AD4" s="617"/>
      <c r="AE4" s="617"/>
      <c r="AF4" s="617"/>
      <c r="AG4" s="617"/>
      <c r="AH4" s="617"/>
      <c r="AI4" s="617"/>
      <c r="AJ4" s="617"/>
      <c r="AK4" s="617"/>
    </row>
    <row r="5" spans="1:37" s="617" customFormat="1" ht="14.5" customHeight="1" x14ac:dyDescent="0.35">
      <c r="C5" s="1503" t="s">
        <v>133</v>
      </c>
      <c r="D5" s="1503"/>
      <c r="N5" s="1504"/>
      <c r="O5" s="1504"/>
      <c r="T5" s="1503" t="s">
        <v>397</v>
      </c>
      <c r="U5" s="1503"/>
      <c r="V5" s="1503"/>
      <c r="W5" s="1503"/>
      <c r="X5" s="1280"/>
    </row>
    <row r="6" spans="1:37" ht="18.75" customHeight="1" x14ac:dyDescent="0.35">
      <c r="A6" s="1559" t="s">
        <v>525</v>
      </c>
      <c r="B6" s="1559"/>
      <c r="C6" s="1559"/>
      <c r="D6" s="1559"/>
      <c r="E6" s="1559"/>
      <c r="F6" s="1559"/>
      <c r="G6" s="1559"/>
      <c r="H6" s="1559"/>
      <c r="I6" s="1559"/>
      <c r="J6" s="1559"/>
      <c r="K6" s="1559"/>
      <c r="L6" s="1559"/>
      <c r="M6" s="1559"/>
      <c r="N6" s="1559"/>
      <c r="O6" s="1559"/>
      <c r="P6" s="1559"/>
      <c r="Q6" s="1559"/>
      <c r="R6" s="1559"/>
      <c r="S6" s="1559"/>
      <c r="T6" s="1559"/>
      <c r="U6" s="1559"/>
      <c r="V6" s="1559"/>
      <c r="W6" s="1559"/>
    </row>
    <row r="7" spans="1:37" ht="15" customHeight="1" x14ac:dyDescent="0.35">
      <c r="A7" s="1797" t="s">
        <v>497</v>
      </c>
      <c r="B7" s="1797"/>
      <c r="C7" s="232"/>
      <c r="Q7" s="1796" t="s">
        <v>497</v>
      </c>
      <c r="R7" s="1796"/>
      <c r="S7" s="234"/>
      <c r="T7" s="229"/>
      <c r="U7" s="229"/>
      <c r="Z7" s="618"/>
    </row>
    <row r="8" spans="1:37" ht="31.5" customHeight="1" thickBot="1" x14ac:dyDescent="0.4">
      <c r="A8" s="1798"/>
      <c r="B8" s="1799"/>
      <c r="C8" s="1792" t="s">
        <v>123</v>
      </c>
      <c r="D8" s="1793"/>
      <c r="E8" s="1793"/>
      <c r="F8" s="1793"/>
      <c r="G8" s="1793"/>
      <c r="H8" s="1793"/>
      <c r="I8" s="1793"/>
      <c r="J8" s="1793"/>
      <c r="K8" s="1793"/>
      <c r="L8" s="1793"/>
      <c r="M8" s="1793"/>
      <c r="N8" s="1793"/>
      <c r="O8" s="1831"/>
      <c r="P8" s="140"/>
      <c r="Q8" s="1771"/>
      <c r="R8" s="1772"/>
      <c r="S8" s="1737" t="s">
        <v>440</v>
      </c>
      <c r="T8" s="1738"/>
      <c r="U8" s="1738"/>
      <c r="V8" s="1738"/>
      <c r="W8" s="1738"/>
      <c r="X8" s="1739"/>
      <c r="Z8" s="618"/>
    </row>
    <row r="9" spans="1:37" ht="15" customHeight="1" x14ac:dyDescent="0.35">
      <c r="A9" s="1821" t="s">
        <v>542</v>
      </c>
      <c r="B9" s="1822"/>
      <c r="C9" s="1656" t="s">
        <v>471</v>
      </c>
      <c r="D9" s="1769" t="s">
        <v>158</v>
      </c>
      <c r="E9" s="1656" t="s">
        <v>159</v>
      </c>
      <c r="F9" s="1526" t="s">
        <v>85</v>
      </c>
      <c r="G9" s="1527"/>
      <c r="H9" s="1527"/>
      <c r="I9" s="1527"/>
      <c r="J9" s="1527"/>
      <c r="K9" s="1527"/>
      <c r="L9" s="1527"/>
      <c r="M9" s="1527"/>
      <c r="N9" s="1527"/>
      <c r="O9" s="1528" t="s">
        <v>527</v>
      </c>
      <c r="P9" s="140"/>
      <c r="Q9" s="1551" t="s">
        <v>543</v>
      </c>
      <c r="R9" s="1552"/>
      <c r="S9" s="1802" t="s">
        <v>471</v>
      </c>
      <c r="T9" s="1804" t="s">
        <v>158</v>
      </c>
      <c r="U9" s="1545" t="s">
        <v>159</v>
      </c>
      <c r="V9" s="1790" t="s">
        <v>119</v>
      </c>
      <c r="W9" s="1529" t="s">
        <v>526</v>
      </c>
      <c r="X9" s="1648" t="s">
        <v>131</v>
      </c>
      <c r="Z9" s="618"/>
      <c r="AA9" s="93"/>
    </row>
    <row r="10" spans="1:37" ht="15" customHeight="1" x14ac:dyDescent="0.35">
      <c r="A10" s="1823"/>
      <c r="B10" s="1824"/>
      <c r="C10" s="1656"/>
      <c r="D10" s="1769"/>
      <c r="E10" s="1656"/>
      <c r="F10" s="1666" t="s">
        <v>96</v>
      </c>
      <c r="G10" s="1667"/>
      <c r="H10" s="1827" t="s">
        <v>127</v>
      </c>
      <c r="I10" s="1828"/>
      <c r="J10" s="1828"/>
      <c r="K10" s="1668" t="s">
        <v>93</v>
      </c>
      <c r="L10" s="1668"/>
      <c r="M10" s="1668"/>
      <c r="N10" s="1521" t="s">
        <v>78</v>
      </c>
      <c r="O10" s="1529"/>
      <c r="P10" s="140"/>
      <c r="Q10" s="1553"/>
      <c r="R10" s="1554"/>
      <c r="S10" s="1802"/>
      <c r="T10" s="1804"/>
      <c r="U10" s="1545"/>
      <c r="V10" s="1790"/>
      <c r="W10" s="1529"/>
      <c r="X10" s="1648"/>
      <c r="Z10" s="618"/>
      <c r="AA10" s="93"/>
    </row>
    <row r="11" spans="1:37" s="94" customFormat="1" x14ac:dyDescent="0.35">
      <c r="A11" s="1825"/>
      <c r="B11" s="1826"/>
      <c r="C11" s="1657"/>
      <c r="D11" s="1770"/>
      <c r="E11" s="1657"/>
      <c r="F11" s="139" t="s">
        <v>97</v>
      </c>
      <c r="G11" s="1151" t="s">
        <v>465</v>
      </c>
      <c r="H11" s="139" t="s">
        <v>82</v>
      </c>
      <c r="I11" s="184" t="s">
        <v>83</v>
      </c>
      <c r="J11" s="137" t="s">
        <v>84</v>
      </c>
      <c r="K11" s="209" t="s">
        <v>94</v>
      </c>
      <c r="L11" s="184" t="s">
        <v>95</v>
      </c>
      <c r="M11" s="137" t="s">
        <v>129</v>
      </c>
      <c r="N11" s="1531"/>
      <c r="O11" s="1530"/>
      <c r="Q11" s="1555"/>
      <c r="R11" s="1556"/>
      <c r="S11" s="1803"/>
      <c r="T11" s="1805"/>
      <c r="U11" s="1546"/>
      <c r="V11" s="1791"/>
      <c r="W11" s="1530"/>
      <c r="X11" s="1649"/>
      <c r="Z11" s="618"/>
      <c r="AA11" s="93"/>
      <c r="AB11" s="93"/>
      <c r="AC11" s="93"/>
      <c r="AD11" s="93"/>
      <c r="AE11" s="93"/>
      <c r="AF11" s="93"/>
      <c r="AG11" s="93"/>
      <c r="AH11" s="93"/>
      <c r="AI11" s="93"/>
      <c r="AJ11" s="93"/>
    </row>
    <row r="12" spans="1:37" ht="15" customHeight="1" x14ac:dyDescent="0.35">
      <c r="A12" s="1800" t="str">
        <f>IF(ISBLANK(BP_Annexe1C_Valorisations!A13),"",BP_Annexe1C_Valorisations!A13)</f>
        <v/>
      </c>
      <c r="B12" s="1801"/>
      <c r="C12" s="188" t="str">
        <f>IF(ISBLANK(BP_Annexe1C_Valorisations!C13),"",BP_Annexe1C_Valorisations!C13)</f>
        <v/>
      </c>
      <c r="D12" s="377"/>
      <c r="E12" s="218" t="str">
        <f>IF(ISBLANK(BP_Annexe1C_Valorisations!E13),"",BP_Annexe1C_Valorisations!E13)</f>
        <v/>
      </c>
      <c r="F12" s="188" t="str">
        <f>IF(ISBLANK(BP_Annexe1C_Valorisations!F13),"",BP_Annexe1C_Valorisations!F13)</f>
        <v/>
      </c>
      <c r="G12" s="191" t="str">
        <f>IF(ISBLANK(BP_Annexe1C_Valorisations!G13),"",BP_Annexe1C_Valorisations!G13)</f>
        <v/>
      </c>
      <c r="H12" s="191" t="str">
        <f>IF(ISBLANK(BP_Annexe1C_Valorisations!H13),"",BP_Annexe1C_Valorisations!H13)</f>
        <v/>
      </c>
      <c r="I12" s="192"/>
      <c r="J12" s="190" t="str">
        <f>IF(ISBLANK(BP_Annexe1C_Valorisations!J13),"",BP_Annexe1C_Valorisations!J13)</f>
        <v/>
      </c>
      <c r="K12" s="210"/>
      <c r="L12" s="192" t="str">
        <f>IF(ISBLANK(BP_Annexe1C_Valorisations!L13),"",BP_Annexe1C_Valorisations!L13)</f>
        <v/>
      </c>
      <c r="M12" s="190"/>
      <c r="N12" s="193">
        <f>IF(ISBLANK(BP_Annexe1C_Valorisations!N13),"",BP_Annexe1C_Valorisations!N13)</f>
        <v>1</v>
      </c>
      <c r="O12" s="812">
        <f>IF(ISBLANK(BP_Annexe1C_Valorisations!O13),"",BP_Annexe1C_Valorisations!O13)</f>
        <v>0</v>
      </c>
      <c r="P12" s="140"/>
      <c r="Q12" s="1764"/>
      <c r="R12" s="1765"/>
      <c r="S12" s="1161"/>
      <c r="T12" s="375"/>
      <c r="U12" s="800"/>
      <c r="V12" s="830"/>
      <c r="W12" s="828" t="str">
        <f>IF(ISBLANK(V12),"",U12*V12)</f>
        <v/>
      </c>
      <c r="X12" s="1758"/>
      <c r="Y12" s="93"/>
      <c r="Z12" s="618"/>
      <c r="AA12" s="93"/>
    </row>
    <row r="13" spans="1:37" ht="15" customHeight="1" x14ac:dyDescent="0.35">
      <c r="A13" s="389" t="str">
        <f>IF(ISBLANK(BP_Annexe1C_Valorisations!A14),"",BP_Annexe1C_Valorisations!A14)</f>
        <v/>
      </c>
      <c r="B13" s="390"/>
      <c r="C13" s="394" t="str">
        <f>IF(ISBLANK(BP_Annexe1C_Valorisations!C14),"",BP_Annexe1C_Valorisations!C14)</f>
        <v/>
      </c>
      <c r="D13" s="392"/>
      <c r="E13" s="393" t="str">
        <f>IF(ISBLANK(BP_Annexe1C_Valorisations!E14),"",BP_Annexe1C_Valorisations!E14)</f>
        <v/>
      </c>
      <c r="F13" s="394" t="str">
        <f>IF(ISBLANK(BP_Annexe1C_Valorisations!F14),"",BP_Annexe1C_Valorisations!F14)</f>
        <v/>
      </c>
      <c r="G13" s="395" t="str">
        <f>IF(ISBLANK(BP_Annexe1C_Valorisations!G14),"",BP_Annexe1C_Valorisations!G14)</f>
        <v/>
      </c>
      <c r="H13" s="395" t="str">
        <f>IF(ISBLANK(BP_Annexe1C_Valorisations!H14),"",BP_Annexe1C_Valorisations!H14)</f>
        <v/>
      </c>
      <c r="I13" s="396"/>
      <c r="J13" s="397" t="str">
        <f>IF(ISBLANK(BP_Annexe1C_Valorisations!J14),"",BP_Annexe1C_Valorisations!J14)</f>
        <v/>
      </c>
      <c r="K13" s="398"/>
      <c r="L13" s="396" t="str">
        <f>IF(ISBLANK(BP_Annexe1C_Valorisations!L14),"",BP_Annexe1C_Valorisations!L14)</f>
        <v/>
      </c>
      <c r="M13" s="397"/>
      <c r="N13" s="399" t="str">
        <f>IF(ISBLANK(BP_Annexe1C_Valorisations!N14),"",BP_Annexe1C_Valorisations!N14)</f>
        <v/>
      </c>
      <c r="O13" s="813" t="str">
        <f>IF(ISBLANK(BP_Annexe1C_Valorisations!O14),"",BP_Annexe1C_Valorisations!O14)</f>
        <v/>
      </c>
      <c r="P13" s="385"/>
      <c r="Q13" s="1508"/>
      <c r="R13" s="1509"/>
      <c r="S13" s="1251"/>
      <c r="T13" s="387"/>
      <c r="U13" s="806"/>
      <c r="V13" s="831"/>
      <c r="W13" s="829" t="str">
        <f t="shared" ref="W13:W17" si="0">IF(ISBLANK(V13),"",U13*V13)</f>
        <v/>
      </c>
      <c r="X13" s="1759"/>
      <c r="Y13" s="93"/>
      <c r="Z13" s="93"/>
      <c r="AA13" s="93"/>
    </row>
    <row r="14" spans="1:37" ht="15" customHeight="1" x14ac:dyDescent="0.35">
      <c r="A14" s="389" t="str">
        <f>IF(ISBLANK(BP_Annexe1C_Valorisations!A15),"",BP_Annexe1C_Valorisations!A15)</f>
        <v/>
      </c>
      <c r="B14" s="390"/>
      <c r="C14" s="394" t="str">
        <f>IF(ISBLANK(BP_Annexe1C_Valorisations!C15),"",BP_Annexe1C_Valorisations!C15)</f>
        <v/>
      </c>
      <c r="D14" s="392"/>
      <c r="E14" s="393" t="str">
        <f>IF(ISBLANK(BP_Annexe1C_Valorisations!E15),"",BP_Annexe1C_Valorisations!E15)</f>
        <v/>
      </c>
      <c r="F14" s="394" t="str">
        <f>IF(ISBLANK(BP_Annexe1C_Valorisations!F15),"",BP_Annexe1C_Valorisations!F15)</f>
        <v/>
      </c>
      <c r="G14" s="395" t="str">
        <f>IF(ISBLANK(BP_Annexe1C_Valorisations!G15),"",BP_Annexe1C_Valorisations!G15)</f>
        <v/>
      </c>
      <c r="H14" s="395" t="str">
        <f>IF(ISBLANK(BP_Annexe1C_Valorisations!H15),"",BP_Annexe1C_Valorisations!H15)</f>
        <v/>
      </c>
      <c r="I14" s="396"/>
      <c r="J14" s="397" t="str">
        <f>IF(ISBLANK(BP_Annexe1C_Valorisations!J15),"",BP_Annexe1C_Valorisations!J15)</f>
        <v/>
      </c>
      <c r="K14" s="398"/>
      <c r="L14" s="396" t="str">
        <f>IF(ISBLANK(BP_Annexe1C_Valorisations!L15),"",BP_Annexe1C_Valorisations!L15)</f>
        <v/>
      </c>
      <c r="M14" s="397"/>
      <c r="N14" s="399" t="str">
        <f>IF(ISBLANK(BP_Annexe1C_Valorisations!N15),"",BP_Annexe1C_Valorisations!N15)</f>
        <v/>
      </c>
      <c r="O14" s="813" t="str">
        <f>IF(ISBLANK(BP_Annexe1C_Valorisations!O15),"",BP_Annexe1C_Valorisations!O15)</f>
        <v/>
      </c>
      <c r="P14" s="385"/>
      <c r="Q14" s="1508"/>
      <c r="R14" s="1509"/>
      <c r="S14" s="1251"/>
      <c r="T14" s="387"/>
      <c r="U14" s="806"/>
      <c r="V14" s="831"/>
      <c r="W14" s="829" t="str">
        <f t="shared" si="0"/>
        <v/>
      </c>
      <c r="X14" s="1759"/>
      <c r="Y14" s="93"/>
      <c r="Z14" s="93"/>
      <c r="AA14" s="93"/>
    </row>
    <row r="15" spans="1:37" ht="15" customHeight="1" x14ac:dyDescent="0.35">
      <c r="A15" s="389" t="str">
        <f>IF(ISBLANK(BP_Annexe1C_Valorisations!A16),"",BP_Annexe1C_Valorisations!A16)</f>
        <v/>
      </c>
      <c r="B15" s="390"/>
      <c r="C15" s="394" t="str">
        <f>IF(ISBLANK(BP_Annexe1C_Valorisations!C16),"",BP_Annexe1C_Valorisations!C16)</f>
        <v/>
      </c>
      <c r="D15" s="392"/>
      <c r="E15" s="393" t="str">
        <f>IF(ISBLANK(BP_Annexe1C_Valorisations!E16),"",BP_Annexe1C_Valorisations!E16)</f>
        <v/>
      </c>
      <c r="F15" s="394" t="str">
        <f>IF(ISBLANK(BP_Annexe1C_Valorisations!F16),"",BP_Annexe1C_Valorisations!F16)</f>
        <v/>
      </c>
      <c r="G15" s="395" t="str">
        <f>IF(ISBLANK(BP_Annexe1C_Valorisations!G16),"",BP_Annexe1C_Valorisations!G16)</f>
        <v/>
      </c>
      <c r="H15" s="395" t="str">
        <f>IF(ISBLANK(BP_Annexe1C_Valorisations!H16),"",BP_Annexe1C_Valorisations!H16)</f>
        <v/>
      </c>
      <c r="I15" s="396"/>
      <c r="J15" s="397" t="str">
        <f>IF(ISBLANK(BP_Annexe1C_Valorisations!J16),"",BP_Annexe1C_Valorisations!J16)</f>
        <v/>
      </c>
      <c r="K15" s="398"/>
      <c r="L15" s="396" t="str">
        <f>IF(ISBLANK(BP_Annexe1C_Valorisations!L16),"",BP_Annexe1C_Valorisations!L16)</f>
        <v/>
      </c>
      <c r="M15" s="397"/>
      <c r="N15" s="399" t="str">
        <f>IF(ISBLANK(BP_Annexe1C_Valorisations!N16),"",BP_Annexe1C_Valorisations!N16)</f>
        <v/>
      </c>
      <c r="O15" s="813" t="str">
        <f>IF(ISBLANK(BP_Annexe1C_Valorisations!O16),"",BP_Annexe1C_Valorisations!O16)</f>
        <v/>
      </c>
      <c r="P15" s="385"/>
      <c r="Q15" s="1508"/>
      <c r="R15" s="1509"/>
      <c r="S15" s="1251"/>
      <c r="T15" s="387"/>
      <c r="U15" s="806"/>
      <c r="V15" s="831"/>
      <c r="W15" s="829" t="str">
        <f t="shared" si="0"/>
        <v/>
      </c>
      <c r="X15" s="1759"/>
      <c r="Y15" s="93"/>
      <c r="Z15" s="93"/>
      <c r="AA15" s="93"/>
    </row>
    <row r="16" spans="1:37" ht="15" customHeight="1" x14ac:dyDescent="0.35">
      <c r="A16" s="389" t="str">
        <f>IF(ISBLANK(BP_Annexe1C_Valorisations!A17),"",BP_Annexe1C_Valorisations!A17)</f>
        <v/>
      </c>
      <c r="B16" s="390"/>
      <c r="C16" s="394" t="str">
        <f>IF(ISBLANK(BP_Annexe1C_Valorisations!C17),"",BP_Annexe1C_Valorisations!C17)</f>
        <v/>
      </c>
      <c r="D16" s="392"/>
      <c r="E16" s="393" t="str">
        <f>IF(ISBLANK(BP_Annexe1C_Valorisations!E17),"",BP_Annexe1C_Valorisations!E17)</f>
        <v/>
      </c>
      <c r="F16" s="394" t="str">
        <f>IF(ISBLANK(BP_Annexe1C_Valorisations!F17),"",BP_Annexe1C_Valorisations!F17)</f>
        <v/>
      </c>
      <c r="G16" s="395" t="str">
        <f>IF(ISBLANK(BP_Annexe1C_Valorisations!G17),"",BP_Annexe1C_Valorisations!G17)</f>
        <v/>
      </c>
      <c r="H16" s="395" t="str">
        <f>IF(ISBLANK(BP_Annexe1C_Valorisations!H17),"",BP_Annexe1C_Valorisations!H17)</f>
        <v/>
      </c>
      <c r="I16" s="396"/>
      <c r="J16" s="397" t="str">
        <f>IF(ISBLANK(BP_Annexe1C_Valorisations!J17),"",BP_Annexe1C_Valorisations!J17)</f>
        <v/>
      </c>
      <c r="K16" s="398"/>
      <c r="L16" s="396" t="str">
        <f>IF(ISBLANK(BP_Annexe1C_Valorisations!L17),"",BP_Annexe1C_Valorisations!L17)</f>
        <v/>
      </c>
      <c r="M16" s="397"/>
      <c r="N16" s="399" t="str">
        <f>IF(ISBLANK(BP_Annexe1C_Valorisations!N17),"",BP_Annexe1C_Valorisations!N17)</f>
        <v/>
      </c>
      <c r="O16" s="813" t="str">
        <f>IF(ISBLANK(BP_Annexe1C_Valorisations!O17),"",BP_Annexe1C_Valorisations!O17)</f>
        <v/>
      </c>
      <c r="P16" s="385"/>
      <c r="Q16" s="1508"/>
      <c r="R16" s="1509"/>
      <c r="S16" s="1251"/>
      <c r="T16" s="387"/>
      <c r="U16" s="806"/>
      <c r="V16" s="831"/>
      <c r="W16" s="829" t="str">
        <f t="shared" si="0"/>
        <v/>
      </c>
      <c r="X16" s="1759"/>
      <c r="Y16" s="93"/>
      <c r="Z16" s="93"/>
      <c r="AA16" s="93"/>
    </row>
    <row r="17" spans="1:27" ht="15" customHeight="1" x14ac:dyDescent="0.35">
      <c r="A17" s="389" t="str">
        <f>IF(ISBLANK(BP_Annexe1C_Valorisations!A18),"",BP_Annexe1C_Valorisations!A18)</f>
        <v/>
      </c>
      <c r="B17" s="390"/>
      <c r="C17" s="394" t="str">
        <f>IF(ISBLANK(BP_Annexe1C_Valorisations!C18),"",BP_Annexe1C_Valorisations!C18)</f>
        <v/>
      </c>
      <c r="D17" s="392"/>
      <c r="E17" s="393" t="str">
        <f>IF(ISBLANK(BP_Annexe1C_Valorisations!E18),"",BP_Annexe1C_Valorisations!E18)</f>
        <v/>
      </c>
      <c r="F17" s="394" t="str">
        <f>IF(ISBLANK(BP_Annexe1C_Valorisations!F18),"",BP_Annexe1C_Valorisations!F18)</f>
        <v/>
      </c>
      <c r="G17" s="395" t="str">
        <f>IF(ISBLANK(BP_Annexe1C_Valorisations!G18),"",BP_Annexe1C_Valorisations!G18)</f>
        <v/>
      </c>
      <c r="H17" s="395" t="str">
        <f>IF(ISBLANK(BP_Annexe1C_Valorisations!H18),"",BP_Annexe1C_Valorisations!H18)</f>
        <v/>
      </c>
      <c r="I17" s="396"/>
      <c r="J17" s="397" t="str">
        <f>IF(ISBLANK(BP_Annexe1C_Valorisations!J18),"",BP_Annexe1C_Valorisations!J18)</f>
        <v/>
      </c>
      <c r="K17" s="398"/>
      <c r="L17" s="396" t="str">
        <f>IF(ISBLANK(BP_Annexe1C_Valorisations!L18),"",BP_Annexe1C_Valorisations!L18)</f>
        <v/>
      </c>
      <c r="M17" s="397"/>
      <c r="N17" s="399" t="str">
        <f>IF(ISBLANK(BP_Annexe1C_Valorisations!N18),"",BP_Annexe1C_Valorisations!N18)</f>
        <v/>
      </c>
      <c r="O17" s="813" t="str">
        <f>IF(ISBLANK(BP_Annexe1C_Valorisations!O18),"",BP_Annexe1C_Valorisations!O18)</f>
        <v/>
      </c>
      <c r="P17" s="385"/>
      <c r="Q17" s="1508"/>
      <c r="R17" s="1509"/>
      <c r="S17" s="1251"/>
      <c r="T17" s="387"/>
      <c r="U17" s="806"/>
      <c r="V17" s="831"/>
      <c r="W17" s="829" t="str">
        <f t="shared" si="0"/>
        <v/>
      </c>
      <c r="X17" s="1759"/>
      <c r="Y17" s="93"/>
      <c r="Z17" s="93"/>
      <c r="AA17" s="93"/>
    </row>
    <row r="18" spans="1:27" ht="15" hidden="1" customHeight="1" x14ac:dyDescent="0.35">
      <c r="A18" s="1779" t="str">
        <f>IF(ISBLANK(BP_Annexe1C_Valorisations!A19),"",BP_Annexe1C_Valorisations!A19)</f>
        <v/>
      </c>
      <c r="B18" s="1780"/>
      <c r="C18" s="394" t="str">
        <f>IF(ISBLANK(BP_Annexe1C_Valorisations!C19),"",BP_Annexe1C_Valorisations!C19)</f>
        <v/>
      </c>
      <c r="D18" s="379"/>
      <c r="E18" s="220" t="str">
        <f>IF(ISBLANK(BP_Annexe1C_Valorisations!E19),"",BP_Annexe1C_Valorisations!E19)</f>
        <v/>
      </c>
      <c r="F18" s="195" t="str">
        <f>IF(ISBLANK(BP_Annexe1C_Valorisations!F19),"",BP_Annexe1C_Valorisations!F19)</f>
        <v/>
      </c>
      <c r="G18" s="198" t="str">
        <f>IF(ISBLANK(BP_Annexe1C_Valorisations!G19),"",BP_Annexe1C_Valorisations!G19)</f>
        <v/>
      </c>
      <c r="H18" s="198" t="str">
        <f>IF(ISBLANK(BP_Annexe1C_Valorisations!H19),"",BP_Annexe1C_Valorisations!H19)</f>
        <v/>
      </c>
      <c r="I18" s="199"/>
      <c r="J18" s="197" t="str">
        <f>IF(ISBLANK(BP_Annexe1C_Valorisations!J19),"",BP_Annexe1C_Valorisations!J19)</f>
        <v/>
      </c>
      <c r="K18" s="211"/>
      <c r="L18" s="199" t="str">
        <f>IF(ISBLANK(BP_Annexe1C_Valorisations!L19),"",BP_Annexe1C_Valorisations!L19)</f>
        <v/>
      </c>
      <c r="M18" s="197"/>
      <c r="N18" s="200" t="str">
        <f>IF(ISBLANK(BP_Annexe1C_Valorisations!N19),"",BP_Annexe1C_Valorisations!N19)</f>
        <v/>
      </c>
      <c r="O18" s="813" t="str">
        <f>IF(ISBLANK(BP_Annexe1C_Valorisations!O19),"",BP_Annexe1C_Valorisations!O19)</f>
        <v/>
      </c>
      <c r="P18" s="140"/>
      <c r="Q18" s="1508"/>
      <c r="R18" s="1509"/>
      <c r="S18" s="1251"/>
      <c r="T18" s="387"/>
      <c r="U18" s="806"/>
      <c r="V18" s="831"/>
      <c r="W18" s="829" t="str">
        <f t="shared" ref="W18:W21" si="1">IF(ISBLANK(V18),"",U18*V18)</f>
        <v/>
      </c>
      <c r="X18" s="1759"/>
      <c r="Y18" s="93"/>
      <c r="Z18" s="93"/>
      <c r="AA18" s="93"/>
    </row>
    <row r="19" spans="1:27" ht="15" hidden="1" customHeight="1" x14ac:dyDescent="0.35">
      <c r="A19" s="1779" t="str">
        <f>IF(ISBLANK(BP_Annexe1C_Valorisations!A20),"",BP_Annexe1C_Valorisations!A20)</f>
        <v/>
      </c>
      <c r="B19" s="1780"/>
      <c r="C19" s="394" t="str">
        <f>IF(ISBLANK(BP_Annexe1C_Valorisations!C20),"",BP_Annexe1C_Valorisations!C20)</f>
        <v/>
      </c>
      <c r="D19" s="379"/>
      <c r="E19" s="220" t="str">
        <f>IF(ISBLANK(BP_Annexe1C_Valorisations!E20),"",BP_Annexe1C_Valorisations!E20)</f>
        <v/>
      </c>
      <c r="F19" s="195" t="str">
        <f>IF(ISBLANK(BP_Annexe1C_Valorisations!F20),"",BP_Annexe1C_Valorisations!F20)</f>
        <v/>
      </c>
      <c r="G19" s="198" t="str">
        <f>IF(ISBLANK(BP_Annexe1C_Valorisations!G20),"",BP_Annexe1C_Valorisations!G20)</f>
        <v/>
      </c>
      <c r="H19" s="198" t="str">
        <f>IF(ISBLANK(BP_Annexe1C_Valorisations!H20),"",BP_Annexe1C_Valorisations!H20)</f>
        <v/>
      </c>
      <c r="I19" s="199"/>
      <c r="J19" s="197" t="str">
        <f>IF(ISBLANK(BP_Annexe1C_Valorisations!J20),"",BP_Annexe1C_Valorisations!J20)</f>
        <v/>
      </c>
      <c r="K19" s="211"/>
      <c r="L19" s="199" t="str">
        <f>IF(ISBLANK(BP_Annexe1C_Valorisations!L20),"",BP_Annexe1C_Valorisations!L20)</f>
        <v/>
      </c>
      <c r="M19" s="197"/>
      <c r="N19" s="200" t="str">
        <f>IF(ISBLANK(BP_Annexe1C_Valorisations!N20),"",BP_Annexe1C_Valorisations!N20)</f>
        <v/>
      </c>
      <c r="O19" s="813" t="str">
        <f>IF(ISBLANK(BP_Annexe1C_Valorisations!O20),"",BP_Annexe1C_Valorisations!O20)</f>
        <v/>
      </c>
      <c r="P19" s="140"/>
      <c r="Q19" s="1508"/>
      <c r="R19" s="1509"/>
      <c r="S19" s="1251"/>
      <c r="T19" s="387"/>
      <c r="U19" s="806"/>
      <c r="V19" s="831"/>
      <c r="W19" s="829" t="str">
        <f t="shared" si="1"/>
        <v/>
      </c>
      <c r="X19" s="1759"/>
      <c r="Y19" s="93"/>
      <c r="Z19" s="93"/>
      <c r="AA19" s="93"/>
    </row>
    <row r="20" spans="1:27" ht="15" hidden="1" customHeight="1" x14ac:dyDescent="0.35">
      <c r="A20" s="1779" t="str">
        <f>IF(ISBLANK(BP_Annexe1C_Valorisations!A21),"",BP_Annexe1C_Valorisations!A21)</f>
        <v/>
      </c>
      <c r="B20" s="1780"/>
      <c r="C20" s="394" t="str">
        <f>IF(ISBLANK(BP_Annexe1C_Valorisations!C21),"",BP_Annexe1C_Valorisations!C21)</f>
        <v/>
      </c>
      <c r="D20" s="379"/>
      <c r="E20" s="220" t="str">
        <f>IF(ISBLANK(BP_Annexe1C_Valorisations!E21),"",BP_Annexe1C_Valorisations!E21)</f>
        <v/>
      </c>
      <c r="F20" s="195" t="str">
        <f>IF(ISBLANK(BP_Annexe1C_Valorisations!F21),"",BP_Annexe1C_Valorisations!F21)</f>
        <v/>
      </c>
      <c r="G20" s="198" t="str">
        <f>IF(ISBLANK(BP_Annexe1C_Valorisations!G21),"",BP_Annexe1C_Valorisations!G21)</f>
        <v/>
      </c>
      <c r="H20" s="198" t="str">
        <f>IF(ISBLANK(BP_Annexe1C_Valorisations!H21),"",BP_Annexe1C_Valorisations!H21)</f>
        <v/>
      </c>
      <c r="I20" s="199"/>
      <c r="J20" s="197" t="str">
        <f>IF(ISBLANK(BP_Annexe1C_Valorisations!J21),"",BP_Annexe1C_Valorisations!J21)</f>
        <v/>
      </c>
      <c r="K20" s="211"/>
      <c r="L20" s="199" t="str">
        <f>IF(ISBLANK(BP_Annexe1C_Valorisations!L21),"",BP_Annexe1C_Valorisations!L21)</f>
        <v/>
      </c>
      <c r="M20" s="197"/>
      <c r="N20" s="200" t="str">
        <f>IF(ISBLANK(BP_Annexe1C_Valorisations!N21),"",BP_Annexe1C_Valorisations!N21)</f>
        <v/>
      </c>
      <c r="O20" s="813" t="str">
        <f>IF(ISBLANK(BP_Annexe1C_Valorisations!O21),"",BP_Annexe1C_Valorisations!O21)</f>
        <v/>
      </c>
      <c r="P20" s="140"/>
      <c r="Q20" s="1508"/>
      <c r="R20" s="1509"/>
      <c r="S20" s="1251"/>
      <c r="T20" s="387"/>
      <c r="U20" s="806"/>
      <c r="V20" s="831"/>
      <c r="W20" s="829" t="str">
        <f t="shared" si="1"/>
        <v/>
      </c>
      <c r="X20" s="1759"/>
      <c r="Y20" s="93"/>
      <c r="Z20" s="93"/>
      <c r="AA20" s="93"/>
    </row>
    <row r="21" spans="1:27" hidden="1" x14ac:dyDescent="0.35">
      <c r="A21" s="1829" t="str">
        <f>IF(ISBLANK(BP_Annexe1C_Valorisations!A22),"",BP_Annexe1C_Valorisations!A22)</f>
        <v/>
      </c>
      <c r="B21" s="1830"/>
      <c r="C21" s="394" t="str">
        <f>IF(ISBLANK(BP_Annexe1C_Valorisations!C22),"",BP_Annexe1C_Valorisations!C22)</f>
        <v/>
      </c>
      <c r="D21" s="381"/>
      <c r="E21" s="222" t="str">
        <f>IF(ISBLANK(BP_Annexe1C_Valorisations!E22),"",BP_Annexe1C_Valorisations!E22)</f>
        <v/>
      </c>
      <c r="F21" s="202" t="str">
        <f>IF(ISBLANK(BP_Annexe1C_Valorisations!F22),"",BP_Annexe1C_Valorisations!F22)</f>
        <v/>
      </c>
      <c r="G21" s="205" t="str">
        <f>IF(ISBLANK(BP_Annexe1C_Valorisations!G22),"",BP_Annexe1C_Valorisations!G22)</f>
        <v/>
      </c>
      <c r="H21" s="205" t="str">
        <f>IF(ISBLANK(BP_Annexe1C_Valorisations!H22),"",BP_Annexe1C_Valorisations!H22)</f>
        <v/>
      </c>
      <c r="I21" s="206"/>
      <c r="J21" s="204" t="str">
        <f>IF(ISBLANK(BP_Annexe1C_Valorisations!J22),"",BP_Annexe1C_Valorisations!J22)</f>
        <v/>
      </c>
      <c r="K21" s="212"/>
      <c r="L21" s="206" t="str">
        <f>IF(ISBLANK(BP_Annexe1C_Valorisations!L22),"",BP_Annexe1C_Valorisations!L22)</f>
        <v/>
      </c>
      <c r="M21" s="204"/>
      <c r="N21" s="207" t="str">
        <f>IF(ISBLANK(BP_Annexe1C_Valorisations!N22),"",BP_Annexe1C_Valorisations!N22)</f>
        <v/>
      </c>
      <c r="O21" s="813" t="str">
        <f>IF(ISBLANK(BP_Annexe1C_Valorisations!O22),"",BP_Annexe1C_Valorisations!O22)</f>
        <v/>
      </c>
      <c r="P21" s="140"/>
      <c r="Q21" s="1842"/>
      <c r="R21" s="1843"/>
      <c r="S21" s="1252"/>
      <c r="T21" s="387"/>
      <c r="U21" s="806"/>
      <c r="V21" s="831"/>
      <c r="W21" s="829" t="str">
        <f t="shared" si="1"/>
        <v/>
      </c>
      <c r="X21" s="1760"/>
      <c r="Y21" s="93"/>
      <c r="Z21" s="93"/>
      <c r="AA21" s="93"/>
    </row>
    <row r="22" spans="1:27" x14ac:dyDescent="0.35">
      <c r="A22" s="1775" t="s">
        <v>103</v>
      </c>
      <c r="B22" s="1775"/>
      <c r="C22" s="1775"/>
      <c r="D22" s="1776"/>
      <c r="E22" s="1776"/>
      <c r="F22" s="104">
        <f>IF(ISBLANK(BP_Annexe1C_Valorisations!F23),"",BP_Annexe1C_Valorisations!F23)</f>
        <v>0</v>
      </c>
      <c r="G22" s="1153">
        <f>IF(ISBLANK(BP_Annexe1C_Valorisations!G23),"",BP_Annexe1C_Valorisations!G23)</f>
        <v>0</v>
      </c>
      <c r="H22" s="105">
        <f>IF(ISBLANK(BP_Annexe1C_Valorisations!H23),"",BP_Annexe1C_Valorisations!H23)</f>
        <v>0</v>
      </c>
      <c r="I22" s="121">
        <f>IF(ISBLANK(BP_Annexe1C_Valorisations!I23),"",BP_Annexe1C_Valorisations!I23)</f>
        <v>0</v>
      </c>
      <c r="J22" s="116">
        <f>IF(ISBLANK(BP_Annexe1C_Valorisations!J23),"",BP_Annexe1C_Valorisations!J23)</f>
        <v>0</v>
      </c>
      <c r="K22" s="118">
        <f>IF(ISBLANK(BP_Annexe1C_Valorisations!K23),"",BP_Annexe1C_Valorisations!K23)</f>
        <v>0</v>
      </c>
      <c r="L22" s="121">
        <f>IF(ISBLANK(BP_Annexe1C_Valorisations!L23),"",BP_Annexe1C_Valorisations!L23)</f>
        <v>0</v>
      </c>
      <c r="M22" s="116">
        <f>IF(ISBLANK(BP_Annexe1C_Valorisations!M23),"",BP_Annexe1C_Valorisations!M23)</f>
        <v>1</v>
      </c>
      <c r="N22" s="105">
        <f>IF(ISBLANK(BP_Annexe1C_Valorisations!N23),"",BP_Annexe1C_Valorisations!N23)</f>
        <v>1</v>
      </c>
      <c r="O22" s="186"/>
      <c r="P22" s="140"/>
      <c r="R22" s="280"/>
      <c r="S22" s="279"/>
      <c r="T22" s="1789" t="s">
        <v>136</v>
      </c>
      <c r="U22" s="1538"/>
      <c r="V22" s="105">
        <f>SUM(V12:V21)</f>
        <v>0</v>
      </c>
      <c r="W22" s="106"/>
      <c r="X22" s="825"/>
      <c r="Y22" s="278"/>
      <c r="AA22" s="93"/>
    </row>
    <row r="23" spans="1:27" x14ac:dyDescent="0.35">
      <c r="A23" s="1819" t="s">
        <v>102</v>
      </c>
      <c r="B23" s="1819"/>
      <c r="C23" s="1819"/>
      <c r="D23" s="1820"/>
      <c r="E23" s="1832"/>
      <c r="F23" s="156">
        <f>IF(ISBLANK(BP_Annexe1C_Valorisations!F24),"",BP_Annexe1C_Valorisations!F24)</f>
        <v>0</v>
      </c>
      <c r="G23" s="156">
        <f>IF(ISBLANK(BP_Annexe1C_Valorisations!G24),"",BP_Annexe1C_Valorisations!G24)</f>
        <v>0</v>
      </c>
      <c r="H23" s="156">
        <f>IF(ISBLANK(BP_Annexe1C_Valorisations!H24),"",BP_Annexe1C_Valorisations!H24)</f>
        <v>0</v>
      </c>
      <c r="I23" s="157">
        <f>IF(ISBLANK(BP_Annexe1C_Valorisations!I24),"",BP_Annexe1C_Valorisations!I24)</f>
        <v>0</v>
      </c>
      <c r="J23" s="158">
        <f>IF(ISBLANK(BP_Annexe1C_Valorisations!J24),"",BP_Annexe1C_Valorisations!J24)</f>
        <v>0</v>
      </c>
      <c r="K23" s="159">
        <f>IF(ISBLANK(BP_Annexe1C_Valorisations!K24),"",BP_Annexe1C_Valorisations!K24)</f>
        <v>0</v>
      </c>
      <c r="L23" s="157">
        <f>IF(ISBLANK(BP_Annexe1C_Valorisations!L24),"",BP_Annexe1C_Valorisations!L24)</f>
        <v>0</v>
      </c>
      <c r="M23" s="158">
        <f>IF(ISBLANK(BP_Annexe1C_Valorisations!M24),"",BP_Annexe1C_Valorisations!M24)</f>
        <v>0</v>
      </c>
      <c r="N23" s="180"/>
      <c r="O23" s="1516">
        <f>IF(ISBLANK(BP_Annexe1C_Valorisations!O24),"",BP_Annexe1C_Valorisations!O24)</f>
        <v>0</v>
      </c>
      <c r="P23" s="140"/>
      <c r="Q23" s="278"/>
      <c r="R23" s="278"/>
      <c r="S23" s="278"/>
      <c r="T23" s="278"/>
      <c r="U23" s="1766" t="s">
        <v>137</v>
      </c>
      <c r="V23" s="1767"/>
      <c r="W23" s="1568">
        <f>SUM(W12:W21)</f>
        <v>0</v>
      </c>
      <c r="X23" s="617"/>
      <c r="Y23" s="93"/>
      <c r="Z23" s="93"/>
      <c r="AA23" s="93"/>
    </row>
    <row r="24" spans="1:27" ht="15" customHeight="1" x14ac:dyDescent="0.35">
      <c r="A24" s="1808" t="s">
        <v>108</v>
      </c>
      <c r="B24" s="1808"/>
      <c r="C24" s="1808"/>
      <c r="D24" s="1808"/>
      <c r="E24" s="1808"/>
      <c r="F24" s="1573">
        <f>IF(ISBLANK(BP_Annexe1C_Valorisations!F25),"",BP_Annexe1C_Valorisations!F25)</f>
        <v>0</v>
      </c>
      <c r="G24" s="1574"/>
      <c r="H24" s="1518">
        <f>IF(ISBLANK(BP_Annexe1C_Valorisations!H25),"",BP_Annexe1C_Valorisations!H25)</f>
        <v>0</v>
      </c>
      <c r="I24" s="1519" t="str">
        <f>IF(ISBLANK(BP_Annexe1C_Valorisations!I25),"",BP_Annexe1C_Valorisations!I25)</f>
        <v/>
      </c>
      <c r="J24" s="1520" t="str">
        <f>IF(ISBLANK(BP_Annexe1C_Valorisations!J25),"",BP_Annexe1C_Valorisations!J25)</f>
        <v/>
      </c>
      <c r="K24" s="1518">
        <f>IF(ISBLANK(BP_Annexe1C_Valorisations!K25),"",BP_Annexe1C_Valorisations!K25)</f>
        <v>0</v>
      </c>
      <c r="L24" s="1519"/>
      <c r="M24" s="1520" t="str">
        <f>IF(ISBLANK(BP_Annexe1C_Valorisations!M25),"",BP_Annexe1C_Valorisations!M25)</f>
        <v/>
      </c>
      <c r="N24" s="180"/>
      <c r="O24" s="1517" t="str">
        <f>IF(ISBLANK(BP_Annexe1C_Valorisations!O25),"",BP_Annexe1C_Valorisations!O25)</f>
        <v/>
      </c>
      <c r="Q24" s="278"/>
      <c r="R24" s="134"/>
      <c r="U24" s="1766"/>
      <c r="V24" s="1767"/>
      <c r="W24" s="1569"/>
      <c r="X24" s="618"/>
      <c r="Z24" s="93"/>
      <c r="AA24" s="93"/>
    </row>
    <row r="25" spans="1:27" ht="15" customHeight="1" x14ac:dyDescent="0.35">
      <c r="A25" s="1797" t="s">
        <v>177</v>
      </c>
      <c r="B25" s="1797"/>
      <c r="C25" s="233"/>
      <c r="D25" s="223"/>
      <c r="E25" s="223"/>
      <c r="F25" s="224"/>
      <c r="G25" s="1158"/>
      <c r="H25" s="223"/>
      <c r="I25" s="223"/>
      <c r="J25" s="223"/>
      <c r="K25" s="223"/>
      <c r="L25" s="223"/>
      <c r="M25" s="223"/>
      <c r="N25" s="223"/>
      <c r="O25" s="223"/>
      <c r="P25" s="251" t="s">
        <v>2</v>
      </c>
      <c r="Q25" s="1796" t="s">
        <v>177</v>
      </c>
      <c r="R25" s="1796"/>
      <c r="S25" s="235"/>
      <c r="T25" s="230"/>
      <c r="U25" s="230"/>
      <c r="V25" s="228"/>
      <c r="W25" s="140"/>
      <c r="Y25" s="93"/>
      <c r="Z25" s="93"/>
      <c r="AA25" s="93"/>
    </row>
    <row r="26" spans="1:27" ht="31.5" customHeight="1" thickBot="1" x14ac:dyDescent="0.4">
      <c r="A26" s="1798"/>
      <c r="B26" s="1799"/>
      <c r="C26" s="1792" t="s">
        <v>123</v>
      </c>
      <c r="D26" s="1793"/>
      <c r="E26" s="1793"/>
      <c r="F26" s="1793"/>
      <c r="G26" s="1793"/>
      <c r="H26" s="1793"/>
      <c r="I26" s="1793"/>
      <c r="J26" s="1793"/>
      <c r="K26" s="1793"/>
      <c r="L26" s="1793"/>
      <c r="M26" s="1793"/>
      <c r="N26" s="1793"/>
      <c r="O26" s="1831"/>
      <c r="P26" s="140"/>
      <c r="Q26" s="1771"/>
      <c r="R26" s="1772"/>
      <c r="S26" s="1737" t="s">
        <v>440</v>
      </c>
      <c r="T26" s="1738"/>
      <c r="U26" s="1738"/>
      <c r="V26" s="1738"/>
      <c r="W26" s="1738"/>
      <c r="X26" s="1739"/>
      <c r="Z26" s="93"/>
    </row>
    <row r="27" spans="1:27" ht="15" customHeight="1" x14ac:dyDescent="0.35">
      <c r="A27" s="1821" t="s">
        <v>540</v>
      </c>
      <c r="B27" s="1822"/>
      <c r="C27" s="1769" t="s">
        <v>471</v>
      </c>
      <c r="D27" s="1656" t="s">
        <v>158</v>
      </c>
      <c r="E27" s="1656" t="s">
        <v>159</v>
      </c>
      <c r="F27" s="1526" t="s">
        <v>85</v>
      </c>
      <c r="G27" s="1527"/>
      <c r="H27" s="1527"/>
      <c r="I27" s="1527"/>
      <c r="J27" s="1527"/>
      <c r="K27" s="1527"/>
      <c r="L27" s="1527"/>
      <c r="M27" s="1527"/>
      <c r="N27" s="1527"/>
      <c r="O27" s="1528" t="s">
        <v>527</v>
      </c>
      <c r="P27" s="140"/>
      <c r="Q27" s="1551" t="s">
        <v>544</v>
      </c>
      <c r="R27" s="1552"/>
      <c r="S27" s="1557" t="s">
        <v>471</v>
      </c>
      <c r="T27" s="1545" t="s">
        <v>158</v>
      </c>
      <c r="U27" s="1545" t="s">
        <v>159</v>
      </c>
      <c r="V27" s="1790" t="s">
        <v>119</v>
      </c>
      <c r="W27" s="1529" t="s">
        <v>526</v>
      </c>
      <c r="X27" s="1648" t="s">
        <v>131</v>
      </c>
      <c r="Z27" s="93"/>
    </row>
    <row r="28" spans="1:27" ht="15" customHeight="1" x14ac:dyDescent="0.35">
      <c r="A28" s="1823"/>
      <c r="B28" s="1824"/>
      <c r="C28" s="1769"/>
      <c r="D28" s="1656"/>
      <c r="E28" s="1656"/>
      <c r="F28" s="1666" t="s">
        <v>96</v>
      </c>
      <c r="G28" s="1667"/>
      <c r="H28" s="1827" t="s">
        <v>127</v>
      </c>
      <c r="I28" s="1828"/>
      <c r="J28" s="1828"/>
      <c r="K28" s="1668" t="s">
        <v>93</v>
      </c>
      <c r="L28" s="1668"/>
      <c r="M28" s="1668"/>
      <c r="N28" s="1846" t="s">
        <v>78</v>
      </c>
      <c r="O28" s="1529"/>
      <c r="P28" s="140"/>
      <c r="Q28" s="1553"/>
      <c r="R28" s="1554"/>
      <c r="S28" s="1557"/>
      <c r="T28" s="1545"/>
      <c r="U28" s="1545"/>
      <c r="V28" s="1790"/>
      <c r="W28" s="1529"/>
      <c r="X28" s="1648"/>
      <c r="Z28" s="93"/>
    </row>
    <row r="29" spans="1:27" s="94" customFormat="1" x14ac:dyDescent="0.35">
      <c r="A29" s="1825"/>
      <c r="B29" s="1826"/>
      <c r="C29" s="1770"/>
      <c r="D29" s="1657"/>
      <c r="E29" s="1657"/>
      <c r="F29" s="139" t="s">
        <v>97</v>
      </c>
      <c r="G29" s="1151" t="s">
        <v>465</v>
      </c>
      <c r="H29" s="139" t="s">
        <v>82</v>
      </c>
      <c r="I29" s="184" t="s">
        <v>83</v>
      </c>
      <c r="J29" s="137" t="s">
        <v>84</v>
      </c>
      <c r="K29" s="209" t="s">
        <v>94</v>
      </c>
      <c r="L29" s="184" t="s">
        <v>95</v>
      </c>
      <c r="M29" s="371" t="s">
        <v>129</v>
      </c>
      <c r="N29" s="1847"/>
      <c r="O29" s="1530"/>
      <c r="Q29" s="1555"/>
      <c r="R29" s="1556"/>
      <c r="S29" s="1558"/>
      <c r="T29" s="1546"/>
      <c r="U29" s="1546"/>
      <c r="V29" s="1791"/>
      <c r="W29" s="1530"/>
      <c r="X29" s="1649"/>
    </row>
    <row r="30" spans="1:27" ht="15" customHeight="1" x14ac:dyDescent="0.35">
      <c r="A30" s="1800" t="str">
        <f>IF(ISBLANK(BP_Annexe1C_Valorisations!A31),"",BP_Annexe1C_Valorisations!A31)</f>
        <v/>
      </c>
      <c r="B30" s="1801" t="str">
        <f>IF(ISBLANK(BP_Annexe1C_Valorisations!B31),"",BP_Annexe1C_Valorisations!B31)</f>
        <v/>
      </c>
      <c r="C30" s="376" t="str">
        <f>IF(ISBLANK(BP_Annexe1C_Valorisations!C31),"",BP_Annexe1C_Valorisations!C31)</f>
        <v/>
      </c>
      <c r="D30" s="217" t="str">
        <f>IF(ISBLANK(BP_Annexe1C_Valorisations!D31),"",BP_Annexe1C_Valorisations!D31)</f>
        <v/>
      </c>
      <c r="E30" s="218" t="str">
        <f>IF(ISBLANK(BP_Annexe1C_Valorisations!E31),"",BP_Annexe1C_Valorisations!E31)</f>
        <v/>
      </c>
      <c r="F30" s="188" t="str">
        <f>IF(ISBLANK(BP_Annexe1C_Valorisations!F31),"",BP_Annexe1C_Valorisations!F31)</f>
        <v/>
      </c>
      <c r="G30" s="191" t="str">
        <f>IF(ISBLANK(BP_Annexe1C_Valorisations!G31),"",BP_Annexe1C_Valorisations!G31)</f>
        <v/>
      </c>
      <c r="H30" s="191" t="str">
        <f>IF(ISBLANK(BP_Annexe1C_Valorisations!H31),"",BP_Annexe1C_Valorisations!H31)</f>
        <v/>
      </c>
      <c r="I30" s="192" t="str">
        <f>IF(ISBLANK(BP_Annexe1C_Valorisations!I31),"",BP_Annexe1C_Valorisations!I31)</f>
        <v/>
      </c>
      <c r="J30" s="190" t="str">
        <f>IF(ISBLANK(BP_Annexe1C_Valorisations!J31),"",BP_Annexe1C_Valorisations!J31)</f>
        <v/>
      </c>
      <c r="K30" s="210" t="str">
        <f>IF(ISBLANK(BP_Annexe1C_Valorisations!K31),"",BP_Annexe1C_Valorisations!K31)</f>
        <v/>
      </c>
      <c r="L30" s="192" t="str">
        <f>IF(ISBLANK(BP_Annexe1C_Valorisations!L31),"",BP_Annexe1C_Valorisations!L31)</f>
        <v/>
      </c>
      <c r="M30" s="190" t="str">
        <f>IF(ISBLANK(BP_Annexe1C_Valorisations!M31),"",BP_Annexe1C_Valorisations!M31)</f>
        <v/>
      </c>
      <c r="N30" s="193" t="str">
        <f>IF(ISBLANK(BP_Annexe1C_Valorisations!N31),"",BP_Annexe1C_Valorisations!N31)</f>
        <v/>
      </c>
      <c r="O30" s="812" t="str">
        <f>IF(ISBLANK(BP_Annexe1C_Valorisations!O31),"",BP_Annexe1C_Valorisations!O31)</f>
        <v/>
      </c>
      <c r="P30" s="140"/>
      <c r="Q30" s="1764"/>
      <c r="R30" s="1765"/>
      <c r="S30" s="1246"/>
      <c r="T30" s="800"/>
      <c r="U30" s="800"/>
      <c r="V30" s="830"/>
      <c r="W30" s="828" t="str">
        <f>IF(ISBLANK(V30),"",U30*V30)</f>
        <v/>
      </c>
      <c r="X30" s="1758"/>
      <c r="Y30" s="93"/>
      <c r="Z30" s="93"/>
      <c r="AA30" s="93"/>
    </row>
    <row r="31" spans="1:27" ht="15" customHeight="1" x14ac:dyDescent="0.35">
      <c r="A31" s="1779" t="str">
        <f>IF(ISBLANK(BP_Annexe1C_Valorisations!A32),"",BP_Annexe1C_Valorisations!A32)</f>
        <v/>
      </c>
      <c r="B31" s="1780" t="str">
        <f>IF(ISBLANK(BP_Annexe1C_Valorisations!B32),"",BP_Annexe1C_Valorisations!B32)</f>
        <v/>
      </c>
      <c r="C31" s="391" t="str">
        <f>IF(ISBLANK(BP_Annexe1C_Valorisations!C32),"",BP_Annexe1C_Valorisations!C32)</f>
        <v/>
      </c>
      <c r="D31" s="400" t="str">
        <f>IF(ISBLANK(BP_Annexe1C_Valorisations!D32),"",BP_Annexe1C_Valorisations!D32)</f>
        <v/>
      </c>
      <c r="E31" s="393" t="str">
        <f>IF(ISBLANK(BP_Annexe1C_Valorisations!E32),"",BP_Annexe1C_Valorisations!E32)</f>
        <v/>
      </c>
      <c r="F31" s="394" t="str">
        <f>IF(ISBLANK(BP_Annexe1C_Valorisations!F32),"",BP_Annexe1C_Valorisations!F32)</f>
        <v/>
      </c>
      <c r="G31" s="395" t="str">
        <f>IF(ISBLANK(BP_Annexe1C_Valorisations!G32),"",BP_Annexe1C_Valorisations!G32)</f>
        <v/>
      </c>
      <c r="H31" s="395" t="str">
        <f>IF(ISBLANK(BP_Annexe1C_Valorisations!H32),"",BP_Annexe1C_Valorisations!H32)</f>
        <v/>
      </c>
      <c r="I31" s="396" t="str">
        <f>IF(ISBLANK(BP_Annexe1C_Valorisations!I32),"",BP_Annexe1C_Valorisations!I32)</f>
        <v/>
      </c>
      <c r="J31" s="397" t="str">
        <f>IF(ISBLANK(BP_Annexe1C_Valorisations!J32),"",BP_Annexe1C_Valorisations!J32)</f>
        <v/>
      </c>
      <c r="K31" s="398" t="str">
        <f>IF(ISBLANK(BP_Annexe1C_Valorisations!K32),"",BP_Annexe1C_Valorisations!K32)</f>
        <v/>
      </c>
      <c r="L31" s="396" t="str">
        <f>IF(ISBLANK(BP_Annexe1C_Valorisations!L32),"",BP_Annexe1C_Valorisations!L32)</f>
        <v/>
      </c>
      <c r="M31" s="397" t="str">
        <f>IF(ISBLANK(BP_Annexe1C_Valorisations!M32),"",BP_Annexe1C_Valorisations!M32)</f>
        <v/>
      </c>
      <c r="N31" s="399" t="str">
        <f>IF(ISBLANK(BP_Annexe1C_Valorisations!N32),"",BP_Annexe1C_Valorisations!N32)</f>
        <v/>
      </c>
      <c r="O31" s="813" t="str">
        <f>IF(ISBLANK(BP_Annexe1C_Valorisations!O32),"",BP_Annexe1C_Valorisations!O32)</f>
        <v/>
      </c>
      <c r="P31" s="385"/>
      <c r="Q31" s="1508"/>
      <c r="R31" s="1509"/>
      <c r="S31" s="1247"/>
      <c r="T31" s="806"/>
      <c r="U31" s="806"/>
      <c r="V31" s="831"/>
      <c r="W31" s="829" t="str">
        <f t="shared" ref="W31:W39" si="2">IF(ISBLANK(V31),"",U31*V31)</f>
        <v/>
      </c>
      <c r="X31" s="1759"/>
      <c r="Y31" s="93"/>
      <c r="Z31" s="93"/>
      <c r="AA31" s="93"/>
    </row>
    <row r="32" spans="1:27" ht="15" customHeight="1" x14ac:dyDescent="0.35">
      <c r="A32" s="1779" t="str">
        <f>IF(ISBLANK(BP_Annexe1C_Valorisations!A33),"",BP_Annexe1C_Valorisations!A33)</f>
        <v/>
      </c>
      <c r="B32" s="1780" t="str">
        <f>IF(ISBLANK(BP_Annexe1C_Valorisations!B33),"",BP_Annexe1C_Valorisations!B33)</f>
        <v/>
      </c>
      <c r="C32" s="391" t="str">
        <f>IF(ISBLANK(BP_Annexe1C_Valorisations!C33),"",BP_Annexe1C_Valorisations!C33)</f>
        <v/>
      </c>
      <c r="D32" s="400" t="str">
        <f>IF(ISBLANK(BP_Annexe1C_Valorisations!D33),"",BP_Annexe1C_Valorisations!D33)</f>
        <v/>
      </c>
      <c r="E32" s="393" t="str">
        <f>IF(ISBLANK(BP_Annexe1C_Valorisations!E33),"",BP_Annexe1C_Valorisations!E33)</f>
        <v/>
      </c>
      <c r="F32" s="394" t="str">
        <f>IF(ISBLANK(BP_Annexe1C_Valorisations!F33),"",BP_Annexe1C_Valorisations!F33)</f>
        <v/>
      </c>
      <c r="G32" s="395" t="str">
        <f>IF(ISBLANK(BP_Annexe1C_Valorisations!G33),"",BP_Annexe1C_Valorisations!G33)</f>
        <v/>
      </c>
      <c r="H32" s="395" t="str">
        <f>IF(ISBLANK(BP_Annexe1C_Valorisations!H33),"",BP_Annexe1C_Valorisations!H33)</f>
        <v/>
      </c>
      <c r="I32" s="396" t="str">
        <f>IF(ISBLANK(BP_Annexe1C_Valorisations!I33),"",BP_Annexe1C_Valorisations!I33)</f>
        <v/>
      </c>
      <c r="J32" s="397" t="str">
        <f>IF(ISBLANK(BP_Annexe1C_Valorisations!J33),"",BP_Annexe1C_Valorisations!J33)</f>
        <v/>
      </c>
      <c r="K32" s="398" t="str">
        <f>IF(ISBLANK(BP_Annexe1C_Valorisations!K33),"",BP_Annexe1C_Valorisations!K33)</f>
        <v/>
      </c>
      <c r="L32" s="396" t="str">
        <f>IF(ISBLANK(BP_Annexe1C_Valorisations!L33),"",BP_Annexe1C_Valorisations!L33)</f>
        <v/>
      </c>
      <c r="M32" s="397" t="str">
        <f>IF(ISBLANK(BP_Annexe1C_Valorisations!M33),"",BP_Annexe1C_Valorisations!M33)</f>
        <v/>
      </c>
      <c r="N32" s="399" t="str">
        <f>IF(ISBLANK(BP_Annexe1C_Valorisations!N33),"",BP_Annexe1C_Valorisations!N33)</f>
        <v/>
      </c>
      <c r="O32" s="813" t="str">
        <f>IF(ISBLANK(BP_Annexe1C_Valorisations!O33),"",BP_Annexe1C_Valorisations!O33)</f>
        <v/>
      </c>
      <c r="P32" s="385"/>
      <c r="Q32" s="1508"/>
      <c r="R32" s="1509"/>
      <c r="S32" s="1247"/>
      <c r="T32" s="806"/>
      <c r="U32" s="806"/>
      <c r="V32" s="831"/>
      <c r="W32" s="829" t="str">
        <f t="shared" si="2"/>
        <v/>
      </c>
      <c r="X32" s="1759"/>
      <c r="Y32" s="93"/>
      <c r="Z32" s="93"/>
      <c r="AA32" s="93"/>
    </row>
    <row r="33" spans="1:27" ht="15" customHeight="1" x14ac:dyDescent="0.35">
      <c r="A33" s="1779" t="str">
        <f>IF(ISBLANK(BP_Annexe1C_Valorisations!A34),"",BP_Annexe1C_Valorisations!A34)</f>
        <v/>
      </c>
      <c r="B33" s="1780" t="str">
        <f>IF(ISBLANK(BP_Annexe1C_Valorisations!B34),"",BP_Annexe1C_Valorisations!B34)</f>
        <v/>
      </c>
      <c r="C33" s="391" t="str">
        <f>IF(ISBLANK(BP_Annexe1C_Valorisations!C34),"",BP_Annexe1C_Valorisations!C34)</f>
        <v/>
      </c>
      <c r="D33" s="400" t="str">
        <f>IF(ISBLANK(BP_Annexe1C_Valorisations!D34),"",BP_Annexe1C_Valorisations!D34)</f>
        <v/>
      </c>
      <c r="E33" s="393" t="str">
        <f>IF(ISBLANK(BP_Annexe1C_Valorisations!E34),"",BP_Annexe1C_Valorisations!E34)</f>
        <v/>
      </c>
      <c r="F33" s="394" t="str">
        <f>IF(ISBLANK(BP_Annexe1C_Valorisations!F34),"",BP_Annexe1C_Valorisations!F34)</f>
        <v/>
      </c>
      <c r="G33" s="395" t="str">
        <f>IF(ISBLANK(BP_Annexe1C_Valorisations!G34),"",BP_Annexe1C_Valorisations!G34)</f>
        <v/>
      </c>
      <c r="H33" s="395" t="str">
        <f>IF(ISBLANK(BP_Annexe1C_Valorisations!H34),"",BP_Annexe1C_Valorisations!H34)</f>
        <v/>
      </c>
      <c r="I33" s="396" t="str">
        <f>IF(ISBLANK(BP_Annexe1C_Valorisations!I34),"",BP_Annexe1C_Valorisations!I34)</f>
        <v/>
      </c>
      <c r="J33" s="397" t="str">
        <f>IF(ISBLANK(BP_Annexe1C_Valorisations!J34),"",BP_Annexe1C_Valorisations!J34)</f>
        <v/>
      </c>
      <c r="K33" s="398" t="str">
        <f>IF(ISBLANK(BP_Annexe1C_Valorisations!K34),"",BP_Annexe1C_Valorisations!K34)</f>
        <v/>
      </c>
      <c r="L33" s="396" t="str">
        <f>IF(ISBLANK(BP_Annexe1C_Valorisations!L34),"",BP_Annexe1C_Valorisations!L34)</f>
        <v/>
      </c>
      <c r="M33" s="397" t="str">
        <f>IF(ISBLANK(BP_Annexe1C_Valorisations!M34),"",BP_Annexe1C_Valorisations!M34)</f>
        <v/>
      </c>
      <c r="N33" s="399" t="str">
        <f>IF(ISBLANK(BP_Annexe1C_Valorisations!N34),"",BP_Annexe1C_Valorisations!N34)</f>
        <v/>
      </c>
      <c r="O33" s="813" t="str">
        <f>IF(ISBLANK(BP_Annexe1C_Valorisations!O34),"",BP_Annexe1C_Valorisations!O34)</f>
        <v/>
      </c>
      <c r="P33" s="385"/>
      <c r="Q33" s="1508"/>
      <c r="R33" s="1509"/>
      <c r="S33" s="1247"/>
      <c r="T33" s="806"/>
      <c r="U33" s="806"/>
      <c r="V33" s="831"/>
      <c r="W33" s="829" t="str">
        <f t="shared" si="2"/>
        <v/>
      </c>
      <c r="X33" s="1759"/>
      <c r="Y33" s="93"/>
      <c r="Z33" s="93"/>
      <c r="AA33" s="93"/>
    </row>
    <row r="34" spans="1:27" ht="15" customHeight="1" x14ac:dyDescent="0.35">
      <c r="A34" s="1779" t="str">
        <f>IF(ISBLANK(BP_Annexe1C_Valorisations!A35),"",BP_Annexe1C_Valorisations!A35)</f>
        <v/>
      </c>
      <c r="B34" s="1780" t="str">
        <f>IF(ISBLANK(BP_Annexe1C_Valorisations!B35),"",BP_Annexe1C_Valorisations!B35)</f>
        <v/>
      </c>
      <c r="C34" s="391" t="str">
        <f>IF(ISBLANK(BP_Annexe1C_Valorisations!C35),"",BP_Annexe1C_Valorisations!C35)</f>
        <v/>
      </c>
      <c r="D34" s="400" t="str">
        <f>IF(ISBLANK(BP_Annexe1C_Valorisations!D35),"",BP_Annexe1C_Valorisations!D35)</f>
        <v/>
      </c>
      <c r="E34" s="393" t="str">
        <f>IF(ISBLANK(BP_Annexe1C_Valorisations!E35),"",BP_Annexe1C_Valorisations!E35)</f>
        <v/>
      </c>
      <c r="F34" s="394" t="str">
        <f>IF(ISBLANK(BP_Annexe1C_Valorisations!F35),"",BP_Annexe1C_Valorisations!F35)</f>
        <v/>
      </c>
      <c r="G34" s="395" t="str">
        <f>IF(ISBLANK(BP_Annexe1C_Valorisations!G35),"",BP_Annexe1C_Valorisations!G35)</f>
        <v/>
      </c>
      <c r="H34" s="395" t="str">
        <f>IF(ISBLANK(BP_Annexe1C_Valorisations!H35),"",BP_Annexe1C_Valorisations!H35)</f>
        <v/>
      </c>
      <c r="I34" s="396" t="str">
        <f>IF(ISBLANK(BP_Annexe1C_Valorisations!I35),"",BP_Annexe1C_Valorisations!I35)</f>
        <v/>
      </c>
      <c r="J34" s="397" t="str">
        <f>IF(ISBLANK(BP_Annexe1C_Valorisations!J35),"",BP_Annexe1C_Valorisations!J35)</f>
        <v/>
      </c>
      <c r="K34" s="398" t="str">
        <f>IF(ISBLANK(BP_Annexe1C_Valorisations!K35),"",BP_Annexe1C_Valorisations!K35)</f>
        <v/>
      </c>
      <c r="L34" s="396" t="str">
        <f>IF(ISBLANK(BP_Annexe1C_Valorisations!L35),"",BP_Annexe1C_Valorisations!L35)</f>
        <v/>
      </c>
      <c r="M34" s="397" t="str">
        <f>IF(ISBLANK(BP_Annexe1C_Valorisations!M35),"",BP_Annexe1C_Valorisations!M35)</f>
        <v/>
      </c>
      <c r="N34" s="399" t="str">
        <f>IF(ISBLANK(BP_Annexe1C_Valorisations!N35),"",BP_Annexe1C_Valorisations!N35)</f>
        <v/>
      </c>
      <c r="O34" s="813" t="str">
        <f>IF(ISBLANK(BP_Annexe1C_Valorisations!O35),"",BP_Annexe1C_Valorisations!O35)</f>
        <v/>
      </c>
      <c r="P34" s="385"/>
      <c r="Q34" s="1508"/>
      <c r="R34" s="1509"/>
      <c r="S34" s="1247"/>
      <c r="T34" s="806"/>
      <c r="U34" s="806"/>
      <c r="V34" s="831"/>
      <c r="W34" s="829" t="str">
        <f t="shared" si="2"/>
        <v/>
      </c>
      <c r="X34" s="1759"/>
      <c r="Y34" s="93"/>
      <c r="Z34" s="93"/>
      <c r="AA34" s="93"/>
    </row>
    <row r="35" spans="1:27" ht="15" hidden="1" customHeight="1" x14ac:dyDescent="0.35">
      <c r="A35" s="1779" t="str">
        <f>IF(ISBLANK(BP_Annexe1C_Valorisations!A36),"",BP_Annexe1C_Valorisations!A36)</f>
        <v/>
      </c>
      <c r="B35" s="1780" t="str">
        <f>IF(ISBLANK(BP_Annexe1C_Valorisations!B36),"",BP_Annexe1C_Valorisations!B36)</f>
        <v/>
      </c>
      <c r="C35" s="391" t="str">
        <f>IF(ISBLANK(BP_Annexe1C_Valorisations!C36),"",BP_Annexe1C_Valorisations!C36)</f>
        <v/>
      </c>
      <c r="D35" s="400" t="str">
        <f>IF(ISBLANK(BP_Annexe1C_Valorisations!D36),"",BP_Annexe1C_Valorisations!D36)</f>
        <v/>
      </c>
      <c r="E35" s="393" t="str">
        <f>IF(ISBLANK(BP_Annexe1C_Valorisations!E36),"",BP_Annexe1C_Valorisations!E36)</f>
        <v/>
      </c>
      <c r="F35" s="394" t="str">
        <f>IF(ISBLANK(BP_Annexe1C_Valorisations!F36),"",BP_Annexe1C_Valorisations!F36)</f>
        <v/>
      </c>
      <c r="G35" s="395" t="str">
        <f>IF(ISBLANK(BP_Annexe1C_Valorisations!G36),"",BP_Annexe1C_Valorisations!G36)</f>
        <v/>
      </c>
      <c r="H35" s="395" t="str">
        <f>IF(ISBLANK(BP_Annexe1C_Valorisations!H36),"",BP_Annexe1C_Valorisations!H36)</f>
        <v/>
      </c>
      <c r="I35" s="396" t="str">
        <f>IF(ISBLANK(BP_Annexe1C_Valorisations!I36),"",BP_Annexe1C_Valorisations!I36)</f>
        <v/>
      </c>
      <c r="J35" s="397" t="str">
        <f>IF(ISBLANK(BP_Annexe1C_Valorisations!J36),"",BP_Annexe1C_Valorisations!J36)</f>
        <v/>
      </c>
      <c r="K35" s="398" t="str">
        <f>IF(ISBLANK(BP_Annexe1C_Valorisations!K36),"",BP_Annexe1C_Valorisations!K36)</f>
        <v/>
      </c>
      <c r="L35" s="396" t="str">
        <f>IF(ISBLANK(BP_Annexe1C_Valorisations!L36),"",BP_Annexe1C_Valorisations!L36)</f>
        <v/>
      </c>
      <c r="M35" s="397" t="str">
        <f>IF(ISBLANK(BP_Annexe1C_Valorisations!M36),"",BP_Annexe1C_Valorisations!M36)</f>
        <v/>
      </c>
      <c r="N35" s="399" t="str">
        <f>IF(ISBLANK(BP_Annexe1C_Valorisations!N36),"",BP_Annexe1C_Valorisations!N36)</f>
        <v/>
      </c>
      <c r="O35" s="813" t="str">
        <f>IF(ISBLANK(BP_Annexe1C_Valorisations!O36),"",BP_Annexe1C_Valorisations!O36)</f>
        <v/>
      </c>
      <c r="P35" s="385"/>
      <c r="Q35" s="1508"/>
      <c r="R35" s="1509"/>
      <c r="S35" s="1247"/>
      <c r="T35" s="806"/>
      <c r="U35" s="806"/>
      <c r="V35" s="831"/>
      <c r="W35" s="829" t="str">
        <f t="shared" si="2"/>
        <v/>
      </c>
      <c r="X35" s="1759"/>
      <c r="Y35" s="93"/>
      <c r="Z35" s="93"/>
      <c r="AA35" s="93"/>
    </row>
    <row r="36" spans="1:27" ht="15" hidden="1" customHeight="1" x14ac:dyDescent="0.35">
      <c r="A36" s="1779" t="str">
        <f>IF(ISBLANK(BP_Annexe1C_Valorisations!A37),"",BP_Annexe1C_Valorisations!A37)</f>
        <v/>
      </c>
      <c r="B36" s="1780" t="str">
        <f>IF(ISBLANK(BP_Annexe1C_Valorisations!B37),"",BP_Annexe1C_Valorisations!B37)</f>
        <v/>
      </c>
      <c r="C36" s="378" t="str">
        <f>IF(ISBLANK(BP_Annexe1C_Valorisations!C37),"",BP_Annexe1C_Valorisations!C37)</f>
        <v/>
      </c>
      <c r="D36" s="219" t="str">
        <f>IF(ISBLANK(BP_Annexe1C_Valorisations!D37),"",BP_Annexe1C_Valorisations!D37)</f>
        <v/>
      </c>
      <c r="E36" s="220" t="str">
        <f>IF(ISBLANK(BP_Annexe1C_Valorisations!E37),"",BP_Annexe1C_Valorisations!E37)</f>
        <v/>
      </c>
      <c r="F36" s="195" t="str">
        <f>IF(ISBLANK(BP_Annexe1C_Valorisations!F37),"",BP_Annexe1C_Valorisations!F37)</f>
        <v/>
      </c>
      <c r="G36" s="198" t="str">
        <f>IF(ISBLANK(BP_Annexe1C_Valorisations!G37),"",BP_Annexe1C_Valorisations!G37)</f>
        <v/>
      </c>
      <c r="H36" s="198" t="str">
        <f>IF(ISBLANK(BP_Annexe1C_Valorisations!H37),"",BP_Annexe1C_Valorisations!H37)</f>
        <v/>
      </c>
      <c r="I36" s="199" t="str">
        <f>IF(ISBLANK(BP_Annexe1C_Valorisations!I37),"",BP_Annexe1C_Valorisations!I37)</f>
        <v/>
      </c>
      <c r="J36" s="197" t="str">
        <f>IF(ISBLANK(BP_Annexe1C_Valorisations!J37),"",BP_Annexe1C_Valorisations!J37)</f>
        <v/>
      </c>
      <c r="K36" s="211" t="str">
        <f>IF(ISBLANK(BP_Annexe1C_Valorisations!K37),"",BP_Annexe1C_Valorisations!K37)</f>
        <v/>
      </c>
      <c r="L36" s="199" t="str">
        <f>IF(ISBLANK(BP_Annexe1C_Valorisations!L37),"",BP_Annexe1C_Valorisations!L37)</f>
        <v/>
      </c>
      <c r="M36" s="197" t="str">
        <f>IF(ISBLANK(BP_Annexe1C_Valorisations!M37),"",BP_Annexe1C_Valorisations!M37)</f>
        <v/>
      </c>
      <c r="N36" s="200" t="str">
        <f>IF(ISBLANK(BP_Annexe1C_Valorisations!N37),"",BP_Annexe1C_Valorisations!N37)</f>
        <v/>
      </c>
      <c r="O36" s="813" t="str">
        <f>IF(ISBLANK(BP_Annexe1C_Valorisations!O37),"",BP_Annexe1C_Valorisations!O37)</f>
        <v/>
      </c>
      <c r="P36" s="140"/>
      <c r="Q36" s="1508"/>
      <c r="R36" s="1509"/>
      <c r="S36" s="1247"/>
      <c r="T36" s="806"/>
      <c r="U36" s="806"/>
      <c r="V36" s="831"/>
      <c r="W36" s="829" t="str">
        <f t="shared" si="2"/>
        <v/>
      </c>
      <c r="X36" s="1759"/>
      <c r="Y36" s="93"/>
      <c r="Z36" s="93"/>
      <c r="AA36" s="93"/>
    </row>
    <row r="37" spans="1:27" ht="15" hidden="1" customHeight="1" x14ac:dyDescent="0.35">
      <c r="A37" s="1779" t="str">
        <f>IF(ISBLANK(BP_Annexe1C_Valorisations!A38),"",BP_Annexe1C_Valorisations!A38)</f>
        <v/>
      </c>
      <c r="B37" s="1780" t="str">
        <f>IF(ISBLANK(BP_Annexe1C_Valorisations!B38),"",BP_Annexe1C_Valorisations!B38)</f>
        <v/>
      </c>
      <c r="C37" s="378" t="str">
        <f>IF(ISBLANK(BP_Annexe1C_Valorisations!C38),"",BP_Annexe1C_Valorisations!C38)</f>
        <v/>
      </c>
      <c r="D37" s="219" t="str">
        <f>IF(ISBLANK(BP_Annexe1C_Valorisations!D38),"",BP_Annexe1C_Valorisations!D38)</f>
        <v/>
      </c>
      <c r="E37" s="220" t="str">
        <f>IF(ISBLANK(BP_Annexe1C_Valorisations!E38),"",BP_Annexe1C_Valorisations!E38)</f>
        <v/>
      </c>
      <c r="F37" s="195" t="str">
        <f>IF(ISBLANK(BP_Annexe1C_Valorisations!F38),"",BP_Annexe1C_Valorisations!F38)</f>
        <v/>
      </c>
      <c r="G37" s="198" t="str">
        <f>IF(ISBLANK(BP_Annexe1C_Valorisations!G38),"",BP_Annexe1C_Valorisations!G38)</f>
        <v/>
      </c>
      <c r="H37" s="198" t="str">
        <f>IF(ISBLANK(BP_Annexe1C_Valorisations!H38),"",BP_Annexe1C_Valorisations!H38)</f>
        <v/>
      </c>
      <c r="I37" s="199" t="str">
        <f>IF(ISBLANK(BP_Annexe1C_Valorisations!I38),"",BP_Annexe1C_Valorisations!I38)</f>
        <v/>
      </c>
      <c r="J37" s="197" t="str">
        <f>IF(ISBLANK(BP_Annexe1C_Valorisations!J38),"",BP_Annexe1C_Valorisations!J38)</f>
        <v/>
      </c>
      <c r="K37" s="211" t="str">
        <f>IF(ISBLANK(BP_Annexe1C_Valorisations!K38),"",BP_Annexe1C_Valorisations!K38)</f>
        <v/>
      </c>
      <c r="L37" s="199" t="str">
        <f>IF(ISBLANK(BP_Annexe1C_Valorisations!L38),"",BP_Annexe1C_Valorisations!L38)</f>
        <v/>
      </c>
      <c r="M37" s="197" t="str">
        <f>IF(ISBLANK(BP_Annexe1C_Valorisations!M38),"",BP_Annexe1C_Valorisations!M38)</f>
        <v/>
      </c>
      <c r="N37" s="200" t="str">
        <f>IF(ISBLANK(BP_Annexe1C_Valorisations!N38),"",BP_Annexe1C_Valorisations!N38)</f>
        <v/>
      </c>
      <c r="O37" s="813" t="str">
        <f>IF(ISBLANK(BP_Annexe1C_Valorisations!O38),"",BP_Annexe1C_Valorisations!O38)</f>
        <v/>
      </c>
      <c r="P37" s="140"/>
      <c r="Q37" s="1508"/>
      <c r="R37" s="1509"/>
      <c r="S37" s="1247"/>
      <c r="T37" s="806"/>
      <c r="U37" s="806"/>
      <c r="V37" s="831"/>
      <c r="W37" s="829" t="str">
        <f t="shared" si="2"/>
        <v/>
      </c>
      <c r="X37" s="1759"/>
      <c r="Y37" s="93"/>
      <c r="Z37" s="93"/>
      <c r="AA37" s="93"/>
    </row>
    <row r="38" spans="1:27" ht="15" hidden="1" customHeight="1" x14ac:dyDescent="0.35">
      <c r="A38" s="1779" t="str">
        <f>IF(ISBLANK(BP_Annexe1C_Valorisations!A39),"",BP_Annexe1C_Valorisations!A39)</f>
        <v/>
      </c>
      <c r="B38" s="1780" t="str">
        <f>IF(ISBLANK(BP_Annexe1C_Valorisations!B39),"",BP_Annexe1C_Valorisations!B39)</f>
        <v/>
      </c>
      <c r="C38" s="378" t="str">
        <f>IF(ISBLANK(BP_Annexe1C_Valorisations!C39),"",BP_Annexe1C_Valorisations!C39)</f>
        <v/>
      </c>
      <c r="D38" s="219" t="str">
        <f>IF(ISBLANK(BP_Annexe1C_Valorisations!D39),"",BP_Annexe1C_Valorisations!D39)</f>
        <v/>
      </c>
      <c r="E38" s="220" t="str">
        <f>IF(ISBLANK(BP_Annexe1C_Valorisations!E39),"",BP_Annexe1C_Valorisations!E39)</f>
        <v/>
      </c>
      <c r="F38" s="195" t="str">
        <f>IF(ISBLANK(BP_Annexe1C_Valorisations!F39),"",BP_Annexe1C_Valorisations!F39)</f>
        <v/>
      </c>
      <c r="G38" s="198" t="str">
        <f>IF(ISBLANK(BP_Annexe1C_Valorisations!G39),"",BP_Annexe1C_Valorisations!G39)</f>
        <v/>
      </c>
      <c r="H38" s="198" t="str">
        <f>IF(ISBLANK(BP_Annexe1C_Valorisations!H39),"",BP_Annexe1C_Valorisations!H39)</f>
        <v/>
      </c>
      <c r="I38" s="199" t="str">
        <f>IF(ISBLANK(BP_Annexe1C_Valorisations!I39),"",BP_Annexe1C_Valorisations!I39)</f>
        <v/>
      </c>
      <c r="J38" s="197" t="str">
        <f>IF(ISBLANK(BP_Annexe1C_Valorisations!J39),"",BP_Annexe1C_Valorisations!J39)</f>
        <v/>
      </c>
      <c r="K38" s="211" t="str">
        <f>IF(ISBLANK(BP_Annexe1C_Valorisations!K39),"",BP_Annexe1C_Valorisations!K39)</f>
        <v/>
      </c>
      <c r="L38" s="199" t="str">
        <f>IF(ISBLANK(BP_Annexe1C_Valorisations!L39),"",BP_Annexe1C_Valorisations!L39)</f>
        <v/>
      </c>
      <c r="M38" s="197" t="str">
        <f>IF(ISBLANK(BP_Annexe1C_Valorisations!M39),"",BP_Annexe1C_Valorisations!M39)</f>
        <v/>
      </c>
      <c r="N38" s="200" t="str">
        <f>IF(ISBLANK(BP_Annexe1C_Valorisations!N39),"",BP_Annexe1C_Valorisations!N39)</f>
        <v/>
      </c>
      <c r="O38" s="813" t="str">
        <f>IF(ISBLANK(BP_Annexe1C_Valorisations!O39),"",BP_Annexe1C_Valorisations!O39)</f>
        <v/>
      </c>
      <c r="P38" s="140"/>
      <c r="Q38" s="1508"/>
      <c r="R38" s="1509"/>
      <c r="S38" s="1247"/>
      <c r="T38" s="806"/>
      <c r="U38" s="806"/>
      <c r="V38" s="831"/>
      <c r="W38" s="829" t="str">
        <f t="shared" si="2"/>
        <v/>
      </c>
      <c r="X38" s="1759"/>
      <c r="Y38" s="93"/>
      <c r="Z38" s="93"/>
      <c r="AA38" s="93"/>
    </row>
    <row r="39" spans="1:27" hidden="1" x14ac:dyDescent="0.35">
      <c r="A39" s="1779" t="str">
        <f>IF(ISBLANK(BP_Annexe1C_Valorisations!A40),"",BP_Annexe1C_Valorisations!A40)</f>
        <v/>
      </c>
      <c r="B39" s="1780" t="str">
        <f>IF(ISBLANK(BP_Annexe1C_Valorisations!B40),"",BP_Annexe1C_Valorisations!B40)</f>
        <v/>
      </c>
      <c r="C39" s="380" t="str">
        <f>IF(ISBLANK(BP_Annexe1C_Valorisations!C40),"",BP_Annexe1C_Valorisations!C40)</f>
        <v/>
      </c>
      <c r="D39" s="221" t="str">
        <f>IF(ISBLANK(BP_Annexe1C_Valorisations!D40),"",BP_Annexe1C_Valorisations!D40)</f>
        <v/>
      </c>
      <c r="E39" s="222" t="str">
        <f>IF(ISBLANK(BP_Annexe1C_Valorisations!E40),"",BP_Annexe1C_Valorisations!E40)</f>
        <v/>
      </c>
      <c r="F39" s="202" t="str">
        <f>IF(ISBLANK(BP_Annexe1C_Valorisations!F40),"",BP_Annexe1C_Valorisations!F40)</f>
        <v/>
      </c>
      <c r="G39" s="205" t="str">
        <f>IF(ISBLANK(BP_Annexe1C_Valorisations!G40),"",BP_Annexe1C_Valorisations!G40)</f>
        <v/>
      </c>
      <c r="H39" s="205" t="str">
        <f>IF(ISBLANK(BP_Annexe1C_Valorisations!H40),"",BP_Annexe1C_Valorisations!H40)</f>
        <v/>
      </c>
      <c r="I39" s="206" t="str">
        <f>IF(ISBLANK(BP_Annexe1C_Valorisations!I40),"",BP_Annexe1C_Valorisations!I40)</f>
        <v/>
      </c>
      <c r="J39" s="204" t="str">
        <f>IF(ISBLANK(BP_Annexe1C_Valorisations!J40),"",BP_Annexe1C_Valorisations!J40)</f>
        <v/>
      </c>
      <c r="K39" s="212" t="str">
        <f>IF(ISBLANK(BP_Annexe1C_Valorisations!K40),"",BP_Annexe1C_Valorisations!K40)</f>
        <v/>
      </c>
      <c r="L39" s="206" t="str">
        <f>IF(ISBLANK(BP_Annexe1C_Valorisations!L40),"",BP_Annexe1C_Valorisations!L40)</f>
        <v/>
      </c>
      <c r="M39" s="204" t="str">
        <f>IF(ISBLANK(BP_Annexe1C_Valorisations!M40),"",BP_Annexe1C_Valorisations!M40)</f>
        <v/>
      </c>
      <c r="N39" s="207" t="str">
        <f>IF(ISBLANK(BP_Annexe1C_Valorisations!N40),"",BP_Annexe1C_Valorisations!N40)</f>
        <v/>
      </c>
      <c r="O39" s="813" t="str">
        <f>IF(ISBLANK(BP_Annexe1C_Valorisations!O40),"",BP_Annexe1C_Valorisations!O40)</f>
        <v/>
      </c>
      <c r="P39" s="140"/>
      <c r="Q39" s="1508"/>
      <c r="R39" s="1509"/>
      <c r="S39" s="1247"/>
      <c r="T39" s="806"/>
      <c r="U39" s="806"/>
      <c r="V39" s="831"/>
      <c r="W39" s="829" t="str">
        <f t="shared" si="2"/>
        <v/>
      </c>
      <c r="X39" s="1760"/>
      <c r="Y39" s="93"/>
      <c r="Z39" s="93"/>
      <c r="AA39" s="93"/>
    </row>
    <row r="40" spans="1:27" x14ac:dyDescent="0.35">
      <c r="A40" s="1775" t="s">
        <v>103</v>
      </c>
      <c r="B40" s="1775"/>
      <c r="C40" s="1775"/>
      <c r="D40" s="1776"/>
      <c r="E40" s="1776"/>
      <c r="F40" s="104">
        <f>IF(ISBLANK(BP_Annexe1C_Valorisations!F41),"",BP_Annexe1C_Valorisations!F41)</f>
        <v>0</v>
      </c>
      <c r="G40" s="1153">
        <f>IF(ISBLANK(BP_Annexe1C_Valorisations!G41),"",BP_Annexe1C_Valorisations!G41)</f>
        <v>0</v>
      </c>
      <c r="H40" s="105">
        <f>IF(ISBLANK(BP_Annexe1C_Valorisations!H41),"",BP_Annexe1C_Valorisations!H41)</f>
        <v>0</v>
      </c>
      <c r="I40" s="121">
        <f>IF(ISBLANK(BP_Annexe1C_Valorisations!I41),"",BP_Annexe1C_Valorisations!I41)</f>
        <v>0</v>
      </c>
      <c r="J40" s="116">
        <f>IF(ISBLANK(BP_Annexe1C_Valorisations!J41),"",BP_Annexe1C_Valorisations!J41)</f>
        <v>0</v>
      </c>
      <c r="K40" s="118">
        <f>IF(ISBLANK(BP_Annexe1C_Valorisations!K41),"",BP_Annexe1C_Valorisations!K41)</f>
        <v>0</v>
      </c>
      <c r="L40" s="121">
        <f>IF(ISBLANK(BP_Annexe1C_Valorisations!L41),"",BP_Annexe1C_Valorisations!L41)</f>
        <v>0</v>
      </c>
      <c r="M40" s="116">
        <f>IF(ISBLANK(BP_Annexe1C_Valorisations!M41),"",BP_Annexe1C_Valorisations!M41)</f>
        <v>0</v>
      </c>
      <c r="N40" s="105">
        <f>IF(ISBLANK(BP_Annexe1C_Valorisations!N41),"",BP_Annexe1C_Valorisations!N41)</f>
        <v>0</v>
      </c>
      <c r="O40" s="186"/>
      <c r="P40" s="140"/>
      <c r="R40" s="280"/>
      <c r="S40" s="279"/>
      <c r="T40" s="1789" t="s">
        <v>138</v>
      </c>
      <c r="U40" s="1538"/>
      <c r="V40" s="105">
        <f>SUM(V30:V39)</f>
        <v>0</v>
      </c>
      <c r="W40" s="106"/>
      <c r="X40" s="825"/>
      <c r="Y40" s="93"/>
      <c r="AA40" s="93"/>
    </row>
    <row r="41" spans="1:27" x14ac:dyDescent="0.35">
      <c r="A41" s="1819" t="s">
        <v>102</v>
      </c>
      <c r="B41" s="1819"/>
      <c r="C41" s="1819"/>
      <c r="D41" s="1820"/>
      <c r="E41" s="1832"/>
      <c r="F41" s="156">
        <f>IF(ISBLANK(BP_Annexe1C_Valorisations!F42),"",BP_Annexe1C_Valorisations!F42)</f>
        <v>0</v>
      </c>
      <c r="G41" s="156">
        <f>IF(ISBLANK(BP_Annexe1C_Valorisations!G42),"",BP_Annexe1C_Valorisations!G42)</f>
        <v>0</v>
      </c>
      <c r="H41" s="156">
        <f>IF(ISBLANK(BP_Annexe1C_Valorisations!H42),"",BP_Annexe1C_Valorisations!H42)</f>
        <v>0</v>
      </c>
      <c r="I41" s="157">
        <f>IF(ISBLANK(BP_Annexe1C_Valorisations!I42),"",BP_Annexe1C_Valorisations!I42)</f>
        <v>0</v>
      </c>
      <c r="J41" s="158">
        <f>IF(ISBLANK(BP_Annexe1C_Valorisations!J42),"",BP_Annexe1C_Valorisations!J42)</f>
        <v>0</v>
      </c>
      <c r="K41" s="159">
        <f>IF(ISBLANK(BP_Annexe1C_Valorisations!K42),"",BP_Annexe1C_Valorisations!K42)</f>
        <v>0</v>
      </c>
      <c r="L41" s="157">
        <f>IF(ISBLANK(BP_Annexe1C_Valorisations!L42),"",BP_Annexe1C_Valorisations!L42)</f>
        <v>0</v>
      </c>
      <c r="M41" s="158">
        <f>IF(ISBLANK(BP_Annexe1C_Valorisations!M42),"",BP_Annexe1C_Valorisations!M42)</f>
        <v>0</v>
      </c>
      <c r="N41" s="180"/>
      <c r="O41" s="1516">
        <f>IF(ISBLANK(BP_Annexe1C_Valorisations!O42),"",BP_Annexe1C_Valorisations!O42)</f>
        <v>0</v>
      </c>
      <c r="P41" s="140"/>
      <c r="Q41" s="134"/>
      <c r="R41" s="134"/>
      <c r="S41" s="134"/>
      <c r="T41" s="134"/>
      <c r="U41" s="1766" t="s">
        <v>139</v>
      </c>
      <c r="V41" s="1767"/>
      <c r="W41" s="1568">
        <f>SUM(W30:W39)</f>
        <v>0</v>
      </c>
      <c r="Y41" s="93"/>
      <c r="Z41" s="93"/>
      <c r="AA41" s="93"/>
    </row>
    <row r="42" spans="1:27" ht="15" customHeight="1" x14ac:dyDescent="0.35">
      <c r="A42" s="1808" t="s">
        <v>109</v>
      </c>
      <c r="B42" s="1808"/>
      <c r="C42" s="1808"/>
      <c r="D42" s="1808"/>
      <c r="E42" s="1808"/>
      <c r="F42" s="1573">
        <f>IF(ISBLANK(BP_Annexe1C_Valorisations!F43),"",BP_Annexe1C_Valorisations!F43)</f>
        <v>0</v>
      </c>
      <c r="G42" s="1574"/>
      <c r="H42" s="1518">
        <f>IF(ISBLANK(BP_Annexe1C_Valorisations!H43),"",BP_Annexe1C_Valorisations!H43)</f>
        <v>0</v>
      </c>
      <c r="I42" s="1519" t="str">
        <f>IF(ISBLANK(BP_Annexe1C_Valorisations!I43),"",BP_Annexe1C_Valorisations!I43)</f>
        <v/>
      </c>
      <c r="J42" s="1520" t="str">
        <f>IF(ISBLANK(BP_Annexe1C_Valorisations!J43),"",BP_Annexe1C_Valorisations!J43)</f>
        <v/>
      </c>
      <c r="K42" s="1518">
        <f>IF(ISBLANK(BP_Annexe1C_Valorisations!K43),"",BP_Annexe1C_Valorisations!K43)</f>
        <v>0</v>
      </c>
      <c r="L42" s="1519"/>
      <c r="M42" s="1520" t="str">
        <f>IF(ISBLANK(BP_Annexe1C_Valorisations!M43),"",BP_Annexe1C_Valorisations!M43)</f>
        <v/>
      </c>
      <c r="N42" s="180"/>
      <c r="O42" s="1517" t="str">
        <f>IF(ISBLANK(BP_Annexe1C_Valorisations!O43),"",BP_Annexe1C_Valorisations!O43)</f>
        <v/>
      </c>
      <c r="Q42" s="134"/>
      <c r="R42" s="134"/>
      <c r="S42" s="134"/>
      <c r="T42" s="134"/>
      <c r="U42" s="1766"/>
      <c r="V42" s="1767"/>
      <c r="W42" s="1569"/>
      <c r="AA42" s="93"/>
    </row>
    <row r="43" spans="1:27" ht="15" customHeight="1" x14ac:dyDescent="0.35">
      <c r="A43" s="182"/>
      <c r="B43" s="182"/>
      <c r="C43" s="182"/>
      <c r="D43" s="182"/>
      <c r="E43" s="182"/>
      <c r="F43" s="182"/>
      <c r="G43" s="1152"/>
      <c r="H43" s="182"/>
      <c r="I43" s="182"/>
      <c r="J43" s="182"/>
      <c r="K43" s="182"/>
      <c r="L43" s="374"/>
      <c r="M43" s="182"/>
      <c r="N43" s="182"/>
      <c r="O43" s="182"/>
      <c r="P43" s="136"/>
      <c r="Q43" s="227"/>
      <c r="R43" s="227"/>
      <c r="S43" s="227"/>
      <c r="T43" s="227"/>
      <c r="U43" s="227"/>
      <c r="V43" s="227"/>
      <c r="W43" s="136"/>
      <c r="AA43" s="93"/>
    </row>
    <row r="44" spans="1:27" ht="15" customHeight="1" x14ac:dyDescent="0.35">
      <c r="A44" s="178"/>
      <c r="B44" s="178"/>
      <c r="C44" s="178"/>
      <c r="D44" s="178"/>
      <c r="E44" s="180"/>
      <c r="F44" s="214"/>
      <c r="G44" s="214"/>
      <c r="H44" s="213"/>
      <c r="I44" s="215"/>
      <c r="J44" s="216"/>
      <c r="K44" s="216"/>
      <c r="L44" s="216"/>
      <c r="M44" s="216"/>
      <c r="N44" s="180"/>
      <c r="O44" s="180"/>
      <c r="Q44" s="231"/>
      <c r="R44" s="231"/>
      <c r="S44" s="231"/>
      <c r="T44" s="231"/>
      <c r="U44" s="229"/>
      <c r="AA44" s="93"/>
    </row>
    <row r="45" spans="1:27" ht="15" customHeight="1" x14ac:dyDescent="0.35">
      <c r="A45" s="405" t="s">
        <v>87</v>
      </c>
      <c r="B45" s="178"/>
      <c r="C45" s="178"/>
      <c r="D45" s="178"/>
      <c r="E45" s="180"/>
      <c r="F45" s="1562" t="s">
        <v>96</v>
      </c>
      <c r="G45" s="1564"/>
      <c r="H45" s="1511" t="s">
        <v>127</v>
      </c>
      <c r="I45" s="1512"/>
      <c r="J45" s="1512"/>
      <c r="K45" s="1513" t="s">
        <v>93</v>
      </c>
      <c r="L45" s="1513"/>
      <c r="M45" s="1513"/>
      <c r="N45" s="180"/>
      <c r="O45" s="180"/>
      <c r="Q45" s="229"/>
      <c r="R45" s="231"/>
      <c r="S45" s="231"/>
      <c r="T45" s="231"/>
      <c r="U45" s="229"/>
      <c r="AA45" s="93"/>
    </row>
    <row r="46" spans="1:27" ht="15" customHeight="1" x14ac:dyDescent="0.35">
      <c r="A46" s="178"/>
      <c r="B46" s="178"/>
      <c r="C46" s="178"/>
      <c r="D46" s="178"/>
      <c r="E46" s="180"/>
      <c r="F46" s="139" t="s">
        <v>97</v>
      </c>
      <c r="G46" s="1151" t="s">
        <v>465</v>
      </c>
      <c r="H46" s="139" t="s">
        <v>82</v>
      </c>
      <c r="I46" s="184" t="s">
        <v>83</v>
      </c>
      <c r="J46" s="137" t="s">
        <v>84</v>
      </c>
      <c r="K46" s="209" t="s">
        <v>94</v>
      </c>
      <c r="L46" s="184" t="s">
        <v>95</v>
      </c>
      <c r="M46" s="371" t="s">
        <v>129</v>
      </c>
      <c r="N46" s="180"/>
      <c r="O46" s="180"/>
      <c r="Q46" s="231"/>
      <c r="R46" s="231"/>
      <c r="S46" s="231"/>
      <c r="T46" s="231"/>
      <c r="U46" s="229"/>
      <c r="AA46" s="93"/>
    </row>
    <row r="47" spans="1:27" ht="15" customHeight="1" thickBot="1" x14ac:dyDescent="0.4">
      <c r="A47" s="1773" t="s">
        <v>135</v>
      </c>
      <c r="B47" s="1773"/>
      <c r="C47" s="1773"/>
      <c r="D47" s="1773"/>
      <c r="E47" s="1773"/>
      <c r="F47" s="101">
        <f>IF(ISBLANK(BP_Annexe1C_Valorisations!F48),"",BP_Annexe1C_Valorisations!F48)</f>
        <v>0</v>
      </c>
      <c r="G47" s="1155">
        <f>IF(ISBLANK(BP_Annexe1C_Valorisations!G48),"",BP_Annexe1C_Valorisations!G48)</f>
        <v>0</v>
      </c>
      <c r="H47" s="122">
        <f>IF(ISBLANK(BP_Annexe1C_Valorisations!H48),"",BP_Annexe1C_Valorisations!H48)</f>
        <v>0</v>
      </c>
      <c r="I47" s="123">
        <f>IF(ISBLANK(BP_Annexe1C_Valorisations!I48),"",BP_Annexe1C_Valorisations!I48)</f>
        <v>0</v>
      </c>
      <c r="J47" s="126">
        <f>IF(ISBLANK(BP_Annexe1C_Valorisations!J48),"",BP_Annexe1C_Valorisations!J48)</f>
        <v>0</v>
      </c>
      <c r="K47" s="122">
        <f>IF(ISBLANK(BP_Annexe1C_Valorisations!K48),"",BP_Annexe1C_Valorisations!K48)</f>
        <v>0</v>
      </c>
      <c r="L47" s="382">
        <f>IF(ISBLANK(BP_Annexe1C_Valorisations!L48),"",BP_Annexe1C_Valorisations!L48)</f>
        <v>0</v>
      </c>
      <c r="M47" s="127">
        <f>IF(ISBLANK(BP_Annexe1C_Valorisations!M48),"",BP_Annexe1C_Valorisations!M48)</f>
        <v>1</v>
      </c>
      <c r="N47" s="1806">
        <f>IF(ISBLANK(BP_Annexe1C_Valorisations!N48),"",BP_Annexe1C_Valorisations!N48)</f>
        <v>1</v>
      </c>
      <c r="O47" s="1807" t="str">
        <f>IF(ISBLANK(BP_Annexe1C_Valorisations!O48),"",BP_Annexe1C_Valorisations!O48)</f>
        <v/>
      </c>
      <c r="R47" s="280"/>
      <c r="S47" s="1561" t="s">
        <v>140</v>
      </c>
      <c r="T47" s="1561"/>
      <c r="U47" s="1774"/>
      <c r="V47" s="1806">
        <f t="shared" ref="V47" si="3">V22+V40</f>
        <v>0</v>
      </c>
      <c r="W47" s="1807"/>
      <c r="AA47" s="93"/>
    </row>
    <row r="48" spans="1:27" ht="15" customHeight="1" x14ac:dyDescent="0.35">
      <c r="A48" s="1808" t="s">
        <v>104</v>
      </c>
      <c r="B48" s="1808"/>
      <c r="C48" s="1808"/>
      <c r="D48" s="1808"/>
      <c r="E48" s="1808"/>
      <c r="F48" s="159">
        <f>IF(ISBLANK(BP_Annexe1C_Valorisations!F49),"",BP_Annexe1C_Valorisations!F49)</f>
        <v>0</v>
      </c>
      <c r="G48" s="159">
        <f>IF(ISBLANK(BP_Annexe1C_Valorisations!G49),"",BP_Annexe1C_Valorisations!G49)</f>
        <v>0</v>
      </c>
      <c r="H48" s="159">
        <f>IF(ISBLANK(BP_Annexe1C_Valorisations!H49),"",BP_Annexe1C_Valorisations!H49)</f>
        <v>0</v>
      </c>
      <c r="I48" s="157">
        <f>IF(ISBLANK(BP_Annexe1C_Valorisations!I49),"",BP_Annexe1C_Valorisations!I49)</f>
        <v>0</v>
      </c>
      <c r="J48" s="160">
        <f>IF(ISBLANK(BP_Annexe1C_Valorisations!J49),"",BP_Annexe1C_Valorisations!J49)</f>
        <v>0</v>
      </c>
      <c r="K48" s="159">
        <f>IF(ISBLANK(BP_Annexe1C_Valorisations!K49),"",BP_Annexe1C_Valorisations!K49)</f>
        <v>0</v>
      </c>
      <c r="L48" s="162">
        <f>IF(ISBLANK(BP_Annexe1C_Valorisations!L49),"",BP_Annexe1C_Valorisations!L49)</f>
        <v>0</v>
      </c>
      <c r="M48" s="160">
        <f>IF(ISBLANK(BP_Annexe1C_Valorisations!M49),"",BP_Annexe1C_Valorisations!M49)</f>
        <v>0</v>
      </c>
      <c r="N48" s="1809">
        <f>IF(ISBLANK(BP_Annexe1C_Valorisations!N49),"",BP_Annexe1C_Valorisations!N49)</f>
        <v>0</v>
      </c>
      <c r="O48" s="1810" t="str">
        <f>IF(ISBLANK(BP_Annexe1C_Valorisations!O49),"",BP_Annexe1C_Valorisations!O49)</f>
        <v/>
      </c>
      <c r="R48" s="134"/>
      <c r="S48" s="1525" t="s">
        <v>141</v>
      </c>
      <c r="T48" s="1525"/>
      <c r="U48" s="1768"/>
      <c r="V48" s="1815">
        <f>W23+W41</f>
        <v>0</v>
      </c>
      <c r="W48" s="1816"/>
      <c r="AA48" s="93"/>
    </row>
    <row r="49" spans="1:27" ht="15" customHeight="1" thickBot="1" x14ac:dyDescent="0.4">
      <c r="A49" s="1808" t="s">
        <v>105</v>
      </c>
      <c r="B49" s="1808"/>
      <c r="C49" s="1808"/>
      <c r="D49" s="1808"/>
      <c r="E49" s="1808"/>
      <c r="F49" s="1573">
        <f>IF(ISBLANK(BP_Annexe1C_Valorisations!F50),"",BP_Annexe1C_Valorisations!F50)</f>
        <v>0</v>
      </c>
      <c r="G49" s="1574"/>
      <c r="H49" s="1518">
        <f>IF(ISBLANK(BP_Annexe1C_Valorisations!H50),"",BP_Annexe1C_Valorisations!H50)</f>
        <v>0</v>
      </c>
      <c r="I49" s="1519" t="str">
        <f>IF(ISBLANK(BP_Annexe1C_Valorisations!I50),"",BP_Annexe1C_Valorisations!I50)</f>
        <v/>
      </c>
      <c r="J49" s="1520" t="str">
        <f>IF(ISBLANK(BP_Annexe1C_Valorisations!J50),"",BP_Annexe1C_Valorisations!J50)</f>
        <v/>
      </c>
      <c r="K49" s="1518">
        <f>IF(ISBLANK(BP_Annexe1C_Valorisations!K50),"",BP_Annexe1C_Valorisations!K50)</f>
        <v>0</v>
      </c>
      <c r="L49" s="1519"/>
      <c r="M49" s="1520" t="str">
        <f>IF(ISBLANK(BP_Annexe1C_Valorisations!M50),"",BP_Annexe1C_Valorisations!M50)</f>
        <v/>
      </c>
      <c r="N49" s="1811" t="str">
        <f>IF(ISBLANK(BP_Annexe1C_Valorisations!N50),"",BP_Annexe1C_Valorisations!N50)</f>
        <v/>
      </c>
      <c r="O49" s="1812" t="str">
        <f>IF(ISBLANK(BP_Annexe1C_Valorisations!O50),"",BP_Annexe1C_Valorisations!O50)</f>
        <v/>
      </c>
      <c r="Q49" s="134"/>
      <c r="R49" s="134"/>
      <c r="S49" s="1525"/>
      <c r="T49" s="1525"/>
      <c r="U49" s="1768"/>
      <c r="V49" s="1817"/>
      <c r="W49" s="1818"/>
      <c r="AA49" s="93"/>
    </row>
    <row r="53" spans="1:27" s="617" customFormat="1" ht="4" customHeight="1" x14ac:dyDescent="0.35">
      <c r="A53" s="1559"/>
      <c r="B53" s="1559"/>
      <c r="C53" s="1559"/>
      <c r="D53" s="1559"/>
      <c r="E53" s="1559"/>
      <c r="F53" s="1559"/>
      <c r="G53" s="1559"/>
      <c r="H53" s="1559"/>
      <c r="I53" s="1559"/>
      <c r="J53" s="1559"/>
      <c r="K53" s="1559"/>
      <c r="L53" s="1559"/>
      <c r="M53" s="1559"/>
      <c r="N53" s="1559"/>
      <c r="O53" s="1559"/>
      <c r="P53" s="1559"/>
      <c r="Q53" s="1559"/>
      <c r="R53" s="1559"/>
      <c r="S53" s="1559"/>
      <c r="T53" s="1559"/>
      <c r="U53" s="1559"/>
      <c r="V53" s="1559"/>
      <c r="W53" s="1559"/>
      <c r="X53" s="618"/>
      <c r="Y53" s="618"/>
      <c r="Z53" s="618"/>
      <c r="AA53" s="618"/>
    </row>
    <row r="54" spans="1:27" s="617" customFormat="1" ht="18.75" customHeight="1" x14ac:dyDescent="0.35">
      <c r="A54" s="1559" t="s">
        <v>292</v>
      </c>
      <c r="B54" s="1559"/>
      <c r="C54" s="1559"/>
      <c r="D54" s="1559"/>
      <c r="E54" s="1559"/>
      <c r="F54" s="1559"/>
      <c r="G54" s="1559"/>
      <c r="H54" s="1559"/>
      <c r="I54" s="1559"/>
      <c r="J54" s="1559"/>
      <c r="K54" s="1559"/>
      <c r="L54" s="1559"/>
      <c r="M54" s="1559"/>
      <c r="N54" s="1559"/>
      <c r="O54" s="1559"/>
      <c r="P54" s="1559"/>
      <c r="Q54" s="1559"/>
      <c r="R54" s="1559"/>
      <c r="S54" s="1559"/>
      <c r="T54" s="1559"/>
      <c r="U54" s="1559"/>
      <c r="V54" s="1559"/>
      <c r="W54" s="1559"/>
      <c r="X54" s="951"/>
      <c r="Y54" s="951"/>
      <c r="Z54" s="951"/>
      <c r="AA54" s="951"/>
    </row>
    <row r="55" spans="1:27" ht="15" customHeight="1" x14ac:dyDescent="0.35">
      <c r="A55" s="180"/>
      <c r="B55" s="816"/>
      <c r="C55" s="273"/>
      <c r="D55" s="272"/>
      <c r="E55" s="272"/>
      <c r="F55" s="272"/>
      <c r="G55" s="272"/>
      <c r="H55" s="272"/>
      <c r="I55" s="272"/>
      <c r="J55" s="272"/>
      <c r="K55" s="272"/>
      <c r="L55" s="272"/>
      <c r="M55" s="272"/>
      <c r="N55" s="272"/>
      <c r="O55" s="272"/>
      <c r="P55" s="260"/>
      <c r="R55" s="226"/>
      <c r="S55" s="234"/>
      <c r="T55" s="229"/>
      <c r="U55" s="229"/>
      <c r="X55" s="93"/>
      <c r="Y55" s="93"/>
      <c r="Z55" s="93"/>
      <c r="AA55" s="93"/>
    </row>
    <row r="56" spans="1:27" ht="31.5" customHeight="1" thickBot="1" x14ac:dyDescent="0.4">
      <c r="A56" s="1852" t="s">
        <v>469</v>
      </c>
      <c r="B56" s="1853"/>
      <c r="C56" s="1837" t="s">
        <v>123</v>
      </c>
      <c r="D56" s="1838"/>
      <c r="E56" s="1838"/>
      <c r="F56" s="1838"/>
      <c r="G56" s="1838"/>
      <c r="H56" s="1838"/>
      <c r="I56" s="1838"/>
      <c r="J56" s="1838"/>
      <c r="K56" s="1838"/>
      <c r="L56" s="1838"/>
      <c r="M56" s="1838"/>
      <c r="N56" s="1838"/>
      <c r="O56" s="1839"/>
      <c r="P56" s="261"/>
      <c r="Q56" s="1771" t="s">
        <v>469</v>
      </c>
      <c r="R56" s="1772"/>
      <c r="S56" s="1737" t="s">
        <v>440</v>
      </c>
      <c r="T56" s="1738"/>
      <c r="U56" s="1738"/>
      <c r="V56" s="1738"/>
      <c r="W56" s="1738"/>
      <c r="X56" s="1739"/>
      <c r="Y56" s="93"/>
      <c r="AA56" s="93"/>
    </row>
    <row r="57" spans="1:27" ht="15" customHeight="1" x14ac:dyDescent="0.35">
      <c r="A57" s="1821" t="s">
        <v>541</v>
      </c>
      <c r="B57" s="1822"/>
      <c r="C57" s="1769" t="s">
        <v>471</v>
      </c>
      <c r="D57" s="1656" t="s">
        <v>158</v>
      </c>
      <c r="E57" s="1656" t="s">
        <v>159</v>
      </c>
      <c r="F57" s="1848" t="s">
        <v>85</v>
      </c>
      <c r="G57" s="1849"/>
      <c r="H57" s="1849"/>
      <c r="I57" s="1849"/>
      <c r="J57" s="1849"/>
      <c r="K57" s="1849"/>
      <c r="L57" s="1849"/>
      <c r="M57" s="1849"/>
      <c r="N57" s="1849"/>
      <c r="O57" s="1326" t="s">
        <v>162</v>
      </c>
      <c r="P57" s="261"/>
      <c r="Q57" s="1551" t="s">
        <v>545</v>
      </c>
      <c r="R57" s="1552"/>
      <c r="S57" s="1844" t="s">
        <v>471</v>
      </c>
      <c r="T57" s="1545" t="s">
        <v>158</v>
      </c>
      <c r="U57" s="1545" t="s">
        <v>159</v>
      </c>
      <c r="V57" s="1790" t="s">
        <v>119</v>
      </c>
      <c r="W57" s="1529" t="s">
        <v>163</v>
      </c>
      <c r="X57" s="1648" t="s">
        <v>131</v>
      </c>
      <c r="Y57" s="93"/>
      <c r="AA57" s="93"/>
    </row>
    <row r="58" spans="1:27" ht="15" customHeight="1" x14ac:dyDescent="0.35">
      <c r="A58" s="1823"/>
      <c r="B58" s="1824"/>
      <c r="C58" s="1769"/>
      <c r="D58" s="1656"/>
      <c r="E58" s="1656"/>
      <c r="F58" s="1666" t="s">
        <v>96</v>
      </c>
      <c r="G58" s="1667"/>
      <c r="H58" s="1850" t="s">
        <v>127</v>
      </c>
      <c r="I58" s="1851"/>
      <c r="J58" s="1851"/>
      <c r="K58" s="1668" t="s">
        <v>93</v>
      </c>
      <c r="L58" s="1668"/>
      <c r="M58" s="1668"/>
      <c r="N58" s="1813" t="s">
        <v>78</v>
      </c>
      <c r="O58" s="1327"/>
      <c r="P58" s="261"/>
      <c r="Q58" s="1553"/>
      <c r="R58" s="1554"/>
      <c r="S58" s="1844"/>
      <c r="T58" s="1545"/>
      <c r="U58" s="1545"/>
      <c r="V58" s="1790"/>
      <c r="W58" s="1529"/>
      <c r="X58" s="1648"/>
      <c r="Y58" s="93"/>
      <c r="AA58" s="93"/>
    </row>
    <row r="59" spans="1:27" s="94" customFormat="1" x14ac:dyDescent="0.35">
      <c r="A59" s="1825"/>
      <c r="B59" s="1826"/>
      <c r="C59" s="1770"/>
      <c r="D59" s="1657"/>
      <c r="E59" s="1657"/>
      <c r="F59" s="258" t="s">
        <v>97</v>
      </c>
      <c r="G59" s="1151" t="s">
        <v>465</v>
      </c>
      <c r="H59" s="258" t="s">
        <v>82</v>
      </c>
      <c r="I59" s="184" t="s">
        <v>83</v>
      </c>
      <c r="J59" s="257" t="s">
        <v>84</v>
      </c>
      <c r="K59" s="209" t="s">
        <v>94</v>
      </c>
      <c r="L59" s="184" t="s">
        <v>95</v>
      </c>
      <c r="M59" s="371" t="s">
        <v>129</v>
      </c>
      <c r="N59" s="1814"/>
      <c r="O59" s="1328"/>
      <c r="P59" s="262"/>
      <c r="Q59" s="1555"/>
      <c r="R59" s="1556"/>
      <c r="S59" s="1845"/>
      <c r="T59" s="1546"/>
      <c r="U59" s="1546"/>
      <c r="V59" s="1791"/>
      <c r="W59" s="1530"/>
      <c r="X59" s="1649"/>
    </row>
    <row r="60" spans="1:27" ht="15" customHeight="1" x14ac:dyDescent="0.35">
      <c r="A60" s="1800" t="str">
        <f>IF(ISBLANK(BP_Annexe1C_Valorisations!A60),"",BP_Annexe1C_Valorisations!A60)</f>
        <v/>
      </c>
      <c r="B60" s="1801" t="str">
        <f>IF(ISBLANK(BP_Annexe1C_Valorisations!B60),"",BP_Annexe1C_Valorisations!B60)</f>
        <v/>
      </c>
      <c r="C60" s="376" t="str">
        <f>IF(ISBLANK(BP_Annexe1C_Valorisations!C61),"",BP_Annexe1C_Valorisations!C61)</f>
        <v/>
      </c>
      <c r="D60" s="217" t="str">
        <f>IF(ISBLANK(BP_Annexe1C_Valorisations!D60),"",BP_Annexe1C_Valorisations!D60)</f>
        <v/>
      </c>
      <c r="E60" s="217" t="str">
        <f>IF(ISBLANK(BP_Annexe1C_Valorisations!E60),"",BP_Annexe1C_Valorisations!E60)</f>
        <v/>
      </c>
      <c r="F60" s="188" t="str">
        <f>IF(ISBLANK(BP_Annexe1C_Valorisations!F60),"",BP_Annexe1C_Valorisations!F60)</f>
        <v/>
      </c>
      <c r="G60" s="191" t="str">
        <f>IF(ISBLANK(BP_Annexe1C_Valorisations!G60),"",BP_Annexe1C_Valorisations!G60)</f>
        <v/>
      </c>
      <c r="H60" s="191" t="str">
        <f>IF(ISBLANK(BP_Annexe1C_Valorisations!H60),"",BP_Annexe1C_Valorisations!H60)</f>
        <v/>
      </c>
      <c r="I60" s="192" t="str">
        <f>IF(ISBLANK(BP_Annexe1C_Valorisations!I60),"",BP_Annexe1C_Valorisations!I60)</f>
        <v/>
      </c>
      <c r="J60" s="190" t="str">
        <f>IF(ISBLANK(BP_Annexe1C_Valorisations!J60),"",BP_Annexe1C_Valorisations!J60)</f>
        <v/>
      </c>
      <c r="K60" s="210" t="str">
        <f>IF(ISBLANK(BP_Annexe1C_Valorisations!K60),"",BP_Annexe1C_Valorisations!K60)</f>
        <v/>
      </c>
      <c r="L60" s="192" t="str">
        <f>IF(ISBLANK(BP_Annexe1C_Valorisations!L60),"",BP_Annexe1C_Valorisations!L60)</f>
        <v/>
      </c>
      <c r="M60" s="190" t="str">
        <f>IF(ISBLANK(BP_Annexe1C_Valorisations!M60),"",BP_Annexe1C_Valorisations!M60)</f>
        <v/>
      </c>
      <c r="N60" s="193" t="str">
        <f>IF(ISBLANK(BP_Annexe1C_Valorisations!N60),"",BP_Annexe1C_Valorisations!N60)</f>
        <v/>
      </c>
      <c r="O60" s="826" t="str">
        <f>IF(ISBLANK(BP_Annexe1C_Valorisations!O60),"",BP_Annexe1C_Valorisations!O60)</f>
        <v/>
      </c>
      <c r="P60" s="261"/>
      <c r="Q60" s="1764"/>
      <c r="R60" s="1765"/>
      <c r="S60" s="1256"/>
      <c r="T60" s="800"/>
      <c r="U60" s="800"/>
      <c r="V60" s="830"/>
      <c r="W60" s="828" t="str">
        <f>IF(ISBLANK(V60),"",U60*V60)</f>
        <v/>
      </c>
      <c r="X60" s="1758"/>
      <c r="Y60" s="93"/>
      <c r="Z60" s="93"/>
      <c r="AA60" s="93"/>
    </row>
    <row r="61" spans="1:27" ht="15" customHeight="1" x14ac:dyDescent="0.35">
      <c r="A61" s="1779" t="str">
        <f>IF(ISBLANK(BP_Annexe1C_Valorisations!A61),"",BP_Annexe1C_Valorisations!A61)</f>
        <v/>
      </c>
      <c r="B61" s="1780" t="str">
        <f>IF(ISBLANK(BP_Annexe1C_Valorisations!B61),"",BP_Annexe1C_Valorisations!B61)</f>
        <v/>
      </c>
      <c r="C61" s="391" t="str">
        <f>IF(ISBLANK(BP_Annexe1C_Valorisations!C62),"",BP_Annexe1C_Valorisations!C62)</f>
        <v/>
      </c>
      <c r="D61" s="400" t="str">
        <f>IF(ISBLANK(BP_Annexe1C_Valorisations!D61),"",BP_Annexe1C_Valorisations!D61)</f>
        <v/>
      </c>
      <c r="E61" s="400" t="str">
        <f>IF(ISBLANK(BP_Annexe1C_Valorisations!E61),"",BP_Annexe1C_Valorisations!E61)</f>
        <v/>
      </c>
      <c r="F61" s="394" t="str">
        <f>IF(ISBLANK(BP_Annexe1C_Valorisations!F61),"",BP_Annexe1C_Valorisations!F61)</f>
        <v/>
      </c>
      <c r="G61" s="395" t="str">
        <f>IF(ISBLANK(BP_Annexe1C_Valorisations!G61),"",BP_Annexe1C_Valorisations!G61)</f>
        <v/>
      </c>
      <c r="H61" s="395" t="str">
        <f>IF(ISBLANK(BP_Annexe1C_Valorisations!H61),"",BP_Annexe1C_Valorisations!H61)</f>
        <v/>
      </c>
      <c r="I61" s="396" t="str">
        <f>IF(ISBLANK(BP_Annexe1C_Valorisations!I61),"",BP_Annexe1C_Valorisations!I61)</f>
        <v/>
      </c>
      <c r="J61" s="397" t="str">
        <f>IF(ISBLANK(BP_Annexe1C_Valorisations!J61),"",BP_Annexe1C_Valorisations!J61)</f>
        <v/>
      </c>
      <c r="K61" s="398" t="str">
        <f>IF(ISBLANK(BP_Annexe1C_Valorisations!K61),"",BP_Annexe1C_Valorisations!K61)</f>
        <v/>
      </c>
      <c r="L61" s="396" t="str">
        <f>IF(ISBLANK(BP_Annexe1C_Valorisations!L61),"",BP_Annexe1C_Valorisations!L61)</f>
        <v/>
      </c>
      <c r="M61" s="397" t="str">
        <f>IF(ISBLANK(BP_Annexe1C_Valorisations!M61),"",BP_Annexe1C_Valorisations!M61)</f>
        <v/>
      </c>
      <c r="N61" s="399" t="str">
        <f>IF(ISBLANK(BP_Annexe1C_Valorisations!N61),"",BP_Annexe1C_Valorisations!N61)</f>
        <v/>
      </c>
      <c r="O61" s="827" t="str">
        <f>IF(ISBLANK(BP_Annexe1C_Valorisations!O61),"",BP_Annexe1C_Valorisations!O61)</f>
        <v/>
      </c>
      <c r="P61" s="261"/>
      <c r="Q61" s="1508"/>
      <c r="R61" s="1509"/>
      <c r="S61" s="1257"/>
      <c r="T61" s="806"/>
      <c r="U61" s="806"/>
      <c r="V61" s="831"/>
      <c r="W61" s="829" t="str">
        <f t="shared" ref="W61:W69" si="4">IF(ISBLANK(V61),"",U61*V61)</f>
        <v/>
      </c>
      <c r="X61" s="1759"/>
      <c r="Y61" s="93"/>
      <c r="Z61" s="93"/>
      <c r="AA61" s="93"/>
    </row>
    <row r="62" spans="1:27" ht="15" customHeight="1" x14ac:dyDescent="0.35">
      <c r="A62" s="1779" t="str">
        <f>IF(ISBLANK(BP_Annexe1C_Valorisations!A62),"",BP_Annexe1C_Valorisations!A62)</f>
        <v/>
      </c>
      <c r="B62" s="1780" t="str">
        <f>IF(ISBLANK(BP_Annexe1C_Valorisations!B62),"",BP_Annexe1C_Valorisations!B62)</f>
        <v/>
      </c>
      <c r="C62" s="391" t="str">
        <f>IF(ISBLANK(BP_Annexe1C_Valorisations!C63),"",BP_Annexe1C_Valorisations!C63)</f>
        <v/>
      </c>
      <c r="D62" s="400" t="str">
        <f>IF(ISBLANK(BP_Annexe1C_Valorisations!D62),"",BP_Annexe1C_Valorisations!D62)</f>
        <v/>
      </c>
      <c r="E62" s="400" t="str">
        <f>IF(ISBLANK(BP_Annexe1C_Valorisations!E62),"",BP_Annexe1C_Valorisations!E62)</f>
        <v/>
      </c>
      <c r="F62" s="394" t="str">
        <f>IF(ISBLANK(BP_Annexe1C_Valorisations!F62),"",BP_Annexe1C_Valorisations!F62)</f>
        <v/>
      </c>
      <c r="G62" s="395" t="str">
        <f>IF(ISBLANK(BP_Annexe1C_Valorisations!G62),"",BP_Annexe1C_Valorisations!G62)</f>
        <v/>
      </c>
      <c r="H62" s="395" t="str">
        <f>IF(ISBLANK(BP_Annexe1C_Valorisations!H62),"",BP_Annexe1C_Valorisations!H62)</f>
        <v/>
      </c>
      <c r="I62" s="396" t="str">
        <f>IF(ISBLANK(BP_Annexe1C_Valorisations!I62),"",BP_Annexe1C_Valorisations!I62)</f>
        <v/>
      </c>
      <c r="J62" s="397" t="str">
        <f>IF(ISBLANK(BP_Annexe1C_Valorisations!J62),"",BP_Annexe1C_Valorisations!J62)</f>
        <v/>
      </c>
      <c r="K62" s="398" t="str">
        <f>IF(ISBLANK(BP_Annexe1C_Valorisations!K62),"",BP_Annexe1C_Valorisations!K62)</f>
        <v/>
      </c>
      <c r="L62" s="396" t="str">
        <f>IF(ISBLANK(BP_Annexe1C_Valorisations!L62),"",BP_Annexe1C_Valorisations!L62)</f>
        <v/>
      </c>
      <c r="M62" s="397" t="str">
        <f>IF(ISBLANK(BP_Annexe1C_Valorisations!M62),"",BP_Annexe1C_Valorisations!M62)</f>
        <v/>
      </c>
      <c r="N62" s="399" t="str">
        <f>IF(ISBLANK(BP_Annexe1C_Valorisations!N62),"",BP_Annexe1C_Valorisations!N62)</f>
        <v/>
      </c>
      <c r="O62" s="827" t="str">
        <f>IF(ISBLANK(BP_Annexe1C_Valorisations!O62),"",BP_Annexe1C_Valorisations!O62)</f>
        <v/>
      </c>
      <c r="P62" s="261"/>
      <c r="Q62" s="1508"/>
      <c r="R62" s="1509"/>
      <c r="S62" s="1257"/>
      <c r="T62" s="806"/>
      <c r="U62" s="806"/>
      <c r="V62" s="831"/>
      <c r="W62" s="829" t="str">
        <f t="shared" si="4"/>
        <v/>
      </c>
      <c r="X62" s="1759"/>
      <c r="Y62" s="93"/>
      <c r="Z62" s="93"/>
      <c r="AA62" s="93"/>
    </row>
    <row r="63" spans="1:27" ht="15" customHeight="1" x14ac:dyDescent="0.35">
      <c r="A63" s="1779" t="str">
        <f>IF(ISBLANK(BP_Annexe1C_Valorisations!A63),"",BP_Annexe1C_Valorisations!A63)</f>
        <v/>
      </c>
      <c r="B63" s="1780" t="str">
        <f>IF(ISBLANK(BP_Annexe1C_Valorisations!B63),"",BP_Annexe1C_Valorisations!B63)</f>
        <v/>
      </c>
      <c r="C63" s="391" t="str">
        <f>IF(ISBLANK(BP_Annexe1C_Valorisations!C64),"",BP_Annexe1C_Valorisations!C64)</f>
        <v/>
      </c>
      <c r="D63" s="400" t="str">
        <f>IF(ISBLANK(BP_Annexe1C_Valorisations!D63),"",BP_Annexe1C_Valorisations!D63)</f>
        <v/>
      </c>
      <c r="E63" s="400" t="str">
        <f>IF(ISBLANK(BP_Annexe1C_Valorisations!E63),"",BP_Annexe1C_Valorisations!E63)</f>
        <v/>
      </c>
      <c r="F63" s="394" t="str">
        <f>IF(ISBLANK(BP_Annexe1C_Valorisations!F63),"",BP_Annexe1C_Valorisations!F63)</f>
        <v/>
      </c>
      <c r="G63" s="395" t="str">
        <f>IF(ISBLANK(BP_Annexe1C_Valorisations!G63),"",BP_Annexe1C_Valorisations!G63)</f>
        <v/>
      </c>
      <c r="H63" s="395" t="str">
        <f>IF(ISBLANK(BP_Annexe1C_Valorisations!H63),"",BP_Annexe1C_Valorisations!H63)</f>
        <v/>
      </c>
      <c r="I63" s="396" t="str">
        <f>IF(ISBLANK(BP_Annexe1C_Valorisations!I63),"",BP_Annexe1C_Valorisations!I63)</f>
        <v/>
      </c>
      <c r="J63" s="397" t="str">
        <f>IF(ISBLANK(BP_Annexe1C_Valorisations!J63),"",BP_Annexe1C_Valorisations!J63)</f>
        <v/>
      </c>
      <c r="K63" s="398" t="str">
        <f>IF(ISBLANK(BP_Annexe1C_Valorisations!K63),"",BP_Annexe1C_Valorisations!K63)</f>
        <v/>
      </c>
      <c r="L63" s="396" t="str">
        <f>IF(ISBLANK(BP_Annexe1C_Valorisations!L63),"",BP_Annexe1C_Valorisations!L63)</f>
        <v/>
      </c>
      <c r="M63" s="397" t="str">
        <f>IF(ISBLANK(BP_Annexe1C_Valorisations!M63),"",BP_Annexe1C_Valorisations!M63)</f>
        <v/>
      </c>
      <c r="N63" s="399" t="str">
        <f>IF(ISBLANK(BP_Annexe1C_Valorisations!N63),"",BP_Annexe1C_Valorisations!N63)</f>
        <v/>
      </c>
      <c r="O63" s="827" t="str">
        <f>IF(ISBLANK(BP_Annexe1C_Valorisations!O63),"",BP_Annexe1C_Valorisations!O63)</f>
        <v/>
      </c>
      <c r="P63" s="261"/>
      <c r="Q63" s="1508"/>
      <c r="R63" s="1509"/>
      <c r="S63" s="1257"/>
      <c r="T63" s="806"/>
      <c r="U63" s="806"/>
      <c r="V63" s="831"/>
      <c r="W63" s="829" t="str">
        <f t="shared" si="4"/>
        <v/>
      </c>
      <c r="X63" s="1759"/>
      <c r="Y63" s="93"/>
      <c r="Z63" s="93"/>
      <c r="AA63" s="93"/>
    </row>
    <row r="64" spans="1:27" ht="15" customHeight="1" x14ac:dyDescent="0.35">
      <c r="A64" s="1779" t="str">
        <f>IF(ISBLANK(BP_Annexe1C_Valorisations!A64),"",BP_Annexe1C_Valorisations!A64)</f>
        <v/>
      </c>
      <c r="B64" s="1780" t="str">
        <f>IF(ISBLANK(BP_Annexe1C_Valorisations!B64),"",BP_Annexe1C_Valorisations!B64)</f>
        <v/>
      </c>
      <c r="C64" s="391" t="str">
        <f>IF(ISBLANK(BP_Annexe1C_Valorisations!C65),"",BP_Annexe1C_Valorisations!C65)</f>
        <v/>
      </c>
      <c r="D64" s="400" t="str">
        <f>IF(ISBLANK(BP_Annexe1C_Valorisations!D64),"",BP_Annexe1C_Valorisations!D64)</f>
        <v/>
      </c>
      <c r="E64" s="400" t="str">
        <f>IF(ISBLANK(BP_Annexe1C_Valorisations!E64),"",BP_Annexe1C_Valorisations!E64)</f>
        <v/>
      </c>
      <c r="F64" s="394" t="str">
        <f>IF(ISBLANK(BP_Annexe1C_Valorisations!F64),"",BP_Annexe1C_Valorisations!F64)</f>
        <v/>
      </c>
      <c r="G64" s="395" t="str">
        <f>IF(ISBLANK(BP_Annexe1C_Valorisations!G64),"",BP_Annexe1C_Valorisations!G64)</f>
        <v/>
      </c>
      <c r="H64" s="395" t="str">
        <f>IF(ISBLANK(BP_Annexe1C_Valorisations!H64),"",BP_Annexe1C_Valorisations!H64)</f>
        <v/>
      </c>
      <c r="I64" s="396" t="str">
        <f>IF(ISBLANK(BP_Annexe1C_Valorisations!I64),"",BP_Annexe1C_Valorisations!I64)</f>
        <v/>
      </c>
      <c r="J64" s="397" t="str">
        <f>IF(ISBLANK(BP_Annexe1C_Valorisations!J64),"",BP_Annexe1C_Valorisations!J64)</f>
        <v/>
      </c>
      <c r="K64" s="398" t="str">
        <f>IF(ISBLANK(BP_Annexe1C_Valorisations!K64),"",BP_Annexe1C_Valorisations!K64)</f>
        <v/>
      </c>
      <c r="L64" s="396" t="str">
        <f>IF(ISBLANK(BP_Annexe1C_Valorisations!L64),"",BP_Annexe1C_Valorisations!L64)</f>
        <v/>
      </c>
      <c r="M64" s="397" t="str">
        <f>IF(ISBLANK(BP_Annexe1C_Valorisations!M64),"",BP_Annexe1C_Valorisations!M64)</f>
        <v/>
      </c>
      <c r="N64" s="399" t="str">
        <f>IF(ISBLANK(BP_Annexe1C_Valorisations!N64),"",BP_Annexe1C_Valorisations!N64)</f>
        <v/>
      </c>
      <c r="O64" s="827" t="str">
        <f>IF(ISBLANK(BP_Annexe1C_Valorisations!O64),"",BP_Annexe1C_Valorisations!O64)</f>
        <v/>
      </c>
      <c r="P64" s="261"/>
      <c r="Q64" s="1508"/>
      <c r="R64" s="1509"/>
      <c r="S64" s="1257"/>
      <c r="T64" s="806"/>
      <c r="U64" s="806"/>
      <c r="V64" s="831"/>
      <c r="W64" s="829" t="str">
        <f t="shared" si="4"/>
        <v/>
      </c>
      <c r="X64" s="1759"/>
      <c r="Y64" s="93"/>
      <c r="Z64" s="93"/>
      <c r="AA64" s="93"/>
    </row>
    <row r="65" spans="1:27" ht="15" hidden="1" customHeight="1" x14ac:dyDescent="0.35">
      <c r="A65" s="1779" t="str">
        <f>IF(ISBLANK(BP_Annexe1C_Valorisations!A65),"",BP_Annexe1C_Valorisations!A65)</f>
        <v/>
      </c>
      <c r="B65" s="1780" t="str">
        <f>IF(ISBLANK(BP_Annexe1C_Valorisations!B65),"",BP_Annexe1C_Valorisations!B65)</f>
        <v/>
      </c>
      <c r="C65" s="1253" t="str">
        <f>IF(ISBLANK(BP_Annexe1C_Valorisations!C65),"",BP_Annexe1C_Valorisations!C65)</f>
        <v/>
      </c>
      <c r="D65" s="400" t="str">
        <f>IF(ISBLANK(BP_Annexe1C_Valorisations!D65),"",BP_Annexe1C_Valorisations!D65)</f>
        <v/>
      </c>
      <c r="E65" s="400" t="str">
        <f>IF(ISBLANK(BP_Annexe1C_Valorisations!E65),"",BP_Annexe1C_Valorisations!E65)</f>
        <v/>
      </c>
      <c r="F65" s="394" t="str">
        <f>IF(ISBLANK(BP_Annexe1C_Valorisations!F65),"",BP_Annexe1C_Valorisations!F65)</f>
        <v/>
      </c>
      <c r="G65" s="395" t="str">
        <f>IF(ISBLANK(BP_Annexe1C_Valorisations!G65),"",BP_Annexe1C_Valorisations!G65)</f>
        <v/>
      </c>
      <c r="H65" s="395" t="str">
        <f>IF(ISBLANK(BP_Annexe1C_Valorisations!H65),"",BP_Annexe1C_Valorisations!H65)</f>
        <v/>
      </c>
      <c r="I65" s="396" t="str">
        <f>IF(ISBLANK(BP_Annexe1C_Valorisations!I65),"",BP_Annexe1C_Valorisations!I65)</f>
        <v/>
      </c>
      <c r="J65" s="397" t="str">
        <f>IF(ISBLANK(BP_Annexe1C_Valorisations!J65),"",BP_Annexe1C_Valorisations!J65)</f>
        <v/>
      </c>
      <c r="K65" s="398" t="str">
        <f>IF(ISBLANK(BP_Annexe1C_Valorisations!K65),"",BP_Annexe1C_Valorisations!K65)</f>
        <v/>
      </c>
      <c r="L65" s="396" t="str">
        <f>IF(ISBLANK(BP_Annexe1C_Valorisations!L65),"",BP_Annexe1C_Valorisations!L65)</f>
        <v/>
      </c>
      <c r="M65" s="397" t="str">
        <f>IF(ISBLANK(BP_Annexe1C_Valorisations!M65),"",BP_Annexe1C_Valorisations!M65)</f>
        <v/>
      </c>
      <c r="N65" s="399" t="str">
        <f>IF(ISBLANK(BP_Annexe1C_Valorisations!N65),"",BP_Annexe1C_Valorisations!N65)</f>
        <v/>
      </c>
      <c r="O65" s="813" t="str">
        <f>IF(ISBLANK(BP_Annexe1C_Valorisations!O65),"",BP_Annexe1C_Valorisations!O65)</f>
        <v/>
      </c>
      <c r="P65" s="261"/>
      <c r="Q65" s="1508"/>
      <c r="R65" s="1509"/>
      <c r="S65" s="1257"/>
      <c r="T65" s="806"/>
      <c r="U65" s="806"/>
      <c r="V65" s="831"/>
      <c r="W65" s="829" t="str">
        <f t="shared" si="4"/>
        <v/>
      </c>
      <c r="X65" s="1759"/>
      <c r="Y65" s="93"/>
      <c r="Z65" s="93"/>
      <c r="AA65" s="93"/>
    </row>
    <row r="66" spans="1:27" ht="15" hidden="1" customHeight="1" x14ac:dyDescent="0.35">
      <c r="A66" s="1779" t="str">
        <f>IF(ISBLANK(BP_Annexe1C_Valorisations!A66),"",BP_Annexe1C_Valorisations!A66)</f>
        <v/>
      </c>
      <c r="B66" s="1780" t="str">
        <f>IF(ISBLANK(BP_Annexe1C_Valorisations!B66),"",BP_Annexe1C_Valorisations!B66)</f>
        <v/>
      </c>
      <c r="C66" s="1254" t="str">
        <f>IF(ISBLANK(BP_Annexe1C_Valorisations!C66),"",BP_Annexe1C_Valorisations!C66)</f>
        <v/>
      </c>
      <c r="D66" s="219" t="str">
        <f>IF(ISBLANK(BP_Annexe1C_Valorisations!D66),"",BP_Annexe1C_Valorisations!D66)</f>
        <v/>
      </c>
      <c r="E66" s="219" t="str">
        <f>IF(ISBLANK(BP_Annexe1C_Valorisations!E66),"",BP_Annexe1C_Valorisations!E66)</f>
        <v/>
      </c>
      <c r="F66" s="195" t="str">
        <f>IF(ISBLANK(BP_Annexe1C_Valorisations!F66),"",BP_Annexe1C_Valorisations!F66)</f>
        <v/>
      </c>
      <c r="G66" s="198" t="str">
        <f>IF(ISBLANK(BP_Annexe1C_Valorisations!G66),"",BP_Annexe1C_Valorisations!G66)</f>
        <v/>
      </c>
      <c r="H66" s="198" t="str">
        <f>IF(ISBLANK(BP_Annexe1C_Valorisations!H66),"",BP_Annexe1C_Valorisations!H66)</f>
        <v/>
      </c>
      <c r="I66" s="199" t="str">
        <f>IF(ISBLANK(BP_Annexe1C_Valorisations!I66),"",BP_Annexe1C_Valorisations!I66)</f>
        <v/>
      </c>
      <c r="J66" s="197" t="str">
        <f>IF(ISBLANK(BP_Annexe1C_Valorisations!J66),"",BP_Annexe1C_Valorisations!J66)</f>
        <v/>
      </c>
      <c r="K66" s="211" t="str">
        <f>IF(ISBLANK(BP_Annexe1C_Valorisations!K66),"",BP_Annexe1C_Valorisations!K66)</f>
        <v/>
      </c>
      <c r="L66" s="199" t="str">
        <f>IF(ISBLANK(BP_Annexe1C_Valorisations!L66),"",BP_Annexe1C_Valorisations!L66)</f>
        <v/>
      </c>
      <c r="M66" s="197" t="str">
        <f>IF(ISBLANK(BP_Annexe1C_Valorisations!M66),"",BP_Annexe1C_Valorisations!M66)</f>
        <v/>
      </c>
      <c r="N66" s="200" t="str">
        <f>IF(ISBLANK(BP_Annexe1C_Valorisations!N66),"",BP_Annexe1C_Valorisations!N66)</f>
        <v/>
      </c>
      <c r="O66" s="813" t="str">
        <f>IF(ISBLANK(BP_Annexe1C_Valorisations!O66),"",BP_Annexe1C_Valorisations!O66)</f>
        <v/>
      </c>
      <c r="P66" s="261"/>
      <c r="Q66" s="1508"/>
      <c r="R66" s="1509"/>
      <c r="S66" s="1257"/>
      <c r="T66" s="806"/>
      <c r="U66" s="806"/>
      <c r="V66" s="831"/>
      <c r="W66" s="829" t="str">
        <f t="shared" si="4"/>
        <v/>
      </c>
      <c r="X66" s="1759"/>
      <c r="Y66" s="93"/>
      <c r="Z66" s="93"/>
      <c r="AA66" s="93"/>
    </row>
    <row r="67" spans="1:27" ht="15" hidden="1" customHeight="1" x14ac:dyDescent="0.35">
      <c r="A67" s="1779" t="str">
        <f>IF(ISBLANK(BP_Annexe1C_Valorisations!A67),"",BP_Annexe1C_Valorisations!A67)</f>
        <v/>
      </c>
      <c r="B67" s="1780" t="str">
        <f>IF(ISBLANK(BP_Annexe1C_Valorisations!B67),"",BP_Annexe1C_Valorisations!B67)</f>
        <v/>
      </c>
      <c r="C67" s="1254" t="str">
        <f>IF(ISBLANK(BP_Annexe1C_Valorisations!C67),"",BP_Annexe1C_Valorisations!C67)</f>
        <v/>
      </c>
      <c r="D67" s="219" t="str">
        <f>IF(ISBLANK(BP_Annexe1C_Valorisations!D67),"",BP_Annexe1C_Valorisations!D67)</f>
        <v/>
      </c>
      <c r="E67" s="219" t="str">
        <f>IF(ISBLANK(BP_Annexe1C_Valorisations!E67),"",BP_Annexe1C_Valorisations!E67)</f>
        <v/>
      </c>
      <c r="F67" s="195" t="str">
        <f>IF(ISBLANK(BP_Annexe1C_Valorisations!F67),"",BP_Annexe1C_Valorisations!F67)</f>
        <v/>
      </c>
      <c r="G67" s="198" t="str">
        <f>IF(ISBLANK(BP_Annexe1C_Valorisations!G67),"",BP_Annexe1C_Valorisations!G67)</f>
        <v/>
      </c>
      <c r="H67" s="198" t="str">
        <f>IF(ISBLANK(BP_Annexe1C_Valorisations!H67),"",BP_Annexe1C_Valorisations!H67)</f>
        <v/>
      </c>
      <c r="I67" s="199" t="str">
        <f>IF(ISBLANK(BP_Annexe1C_Valorisations!I67),"",BP_Annexe1C_Valorisations!I67)</f>
        <v/>
      </c>
      <c r="J67" s="197" t="str">
        <f>IF(ISBLANK(BP_Annexe1C_Valorisations!J67),"",BP_Annexe1C_Valorisations!J67)</f>
        <v/>
      </c>
      <c r="K67" s="211" t="str">
        <f>IF(ISBLANK(BP_Annexe1C_Valorisations!K67),"",BP_Annexe1C_Valorisations!K67)</f>
        <v/>
      </c>
      <c r="L67" s="199" t="str">
        <f>IF(ISBLANK(BP_Annexe1C_Valorisations!L67),"",BP_Annexe1C_Valorisations!L67)</f>
        <v/>
      </c>
      <c r="M67" s="197" t="str">
        <f>IF(ISBLANK(BP_Annexe1C_Valorisations!M67),"",BP_Annexe1C_Valorisations!M67)</f>
        <v/>
      </c>
      <c r="N67" s="200" t="str">
        <f>IF(ISBLANK(BP_Annexe1C_Valorisations!N67),"",BP_Annexe1C_Valorisations!N67)</f>
        <v/>
      </c>
      <c r="O67" s="813" t="str">
        <f>IF(ISBLANK(BP_Annexe1C_Valorisations!O67),"",BP_Annexe1C_Valorisations!O67)</f>
        <v/>
      </c>
      <c r="P67" s="261"/>
      <c r="Q67" s="1508"/>
      <c r="R67" s="1509"/>
      <c r="S67" s="1257"/>
      <c r="T67" s="806"/>
      <c r="U67" s="806"/>
      <c r="V67" s="831"/>
      <c r="W67" s="829" t="str">
        <f t="shared" si="4"/>
        <v/>
      </c>
      <c r="X67" s="1759"/>
      <c r="Y67" s="93"/>
      <c r="Z67" s="93"/>
      <c r="AA67" s="93"/>
    </row>
    <row r="68" spans="1:27" ht="15" hidden="1" customHeight="1" x14ac:dyDescent="0.35">
      <c r="A68" s="1779" t="str">
        <f>IF(ISBLANK(BP_Annexe1C_Valorisations!A68),"",BP_Annexe1C_Valorisations!A68)</f>
        <v/>
      </c>
      <c r="B68" s="1780" t="str">
        <f>IF(ISBLANK(BP_Annexe1C_Valorisations!B68),"",BP_Annexe1C_Valorisations!B68)</f>
        <v/>
      </c>
      <c r="C68" s="1254" t="str">
        <f>IF(ISBLANK(BP_Annexe1C_Valorisations!C68),"",BP_Annexe1C_Valorisations!C68)</f>
        <v/>
      </c>
      <c r="D68" s="219" t="str">
        <f>IF(ISBLANK(BP_Annexe1C_Valorisations!D68),"",BP_Annexe1C_Valorisations!D68)</f>
        <v/>
      </c>
      <c r="E68" s="219" t="str">
        <f>IF(ISBLANK(BP_Annexe1C_Valorisations!E68),"",BP_Annexe1C_Valorisations!E68)</f>
        <v/>
      </c>
      <c r="F68" s="195" t="str">
        <f>IF(ISBLANK(BP_Annexe1C_Valorisations!F68),"",BP_Annexe1C_Valorisations!F68)</f>
        <v/>
      </c>
      <c r="G68" s="198" t="str">
        <f>IF(ISBLANK(BP_Annexe1C_Valorisations!G68),"",BP_Annexe1C_Valorisations!G68)</f>
        <v/>
      </c>
      <c r="H68" s="198" t="str">
        <f>IF(ISBLANK(BP_Annexe1C_Valorisations!H68),"",BP_Annexe1C_Valorisations!H68)</f>
        <v/>
      </c>
      <c r="I68" s="199" t="str">
        <f>IF(ISBLANK(BP_Annexe1C_Valorisations!I68),"",BP_Annexe1C_Valorisations!I68)</f>
        <v/>
      </c>
      <c r="J68" s="197" t="str">
        <f>IF(ISBLANK(BP_Annexe1C_Valorisations!J68),"",BP_Annexe1C_Valorisations!J68)</f>
        <v/>
      </c>
      <c r="K68" s="211" t="str">
        <f>IF(ISBLANK(BP_Annexe1C_Valorisations!K68),"",BP_Annexe1C_Valorisations!K68)</f>
        <v/>
      </c>
      <c r="L68" s="199" t="str">
        <f>IF(ISBLANK(BP_Annexe1C_Valorisations!L68),"",BP_Annexe1C_Valorisations!L68)</f>
        <v/>
      </c>
      <c r="M68" s="197" t="str">
        <f>IF(ISBLANK(BP_Annexe1C_Valorisations!M68),"",BP_Annexe1C_Valorisations!M68)</f>
        <v/>
      </c>
      <c r="N68" s="200" t="str">
        <f>IF(ISBLANK(BP_Annexe1C_Valorisations!N68),"",BP_Annexe1C_Valorisations!N68)</f>
        <v/>
      </c>
      <c r="O68" s="813" t="str">
        <f>IF(ISBLANK(BP_Annexe1C_Valorisations!O68),"",BP_Annexe1C_Valorisations!O68)</f>
        <v/>
      </c>
      <c r="P68" s="261"/>
      <c r="Q68" s="1508"/>
      <c r="R68" s="1509"/>
      <c r="S68" s="1257"/>
      <c r="T68" s="806"/>
      <c r="U68" s="806"/>
      <c r="V68" s="831"/>
      <c r="W68" s="829" t="str">
        <f t="shared" si="4"/>
        <v/>
      </c>
      <c r="X68" s="1759"/>
      <c r="Y68" s="93"/>
      <c r="Z68" s="93"/>
      <c r="AA68" s="93"/>
    </row>
    <row r="69" spans="1:27" ht="14.5" hidden="1" customHeight="1" x14ac:dyDescent="0.35">
      <c r="A69" s="1829" t="str">
        <f>IF(ISBLANK(BP_Annexe1C_Valorisations!A69),"",BP_Annexe1C_Valorisations!A69)</f>
        <v/>
      </c>
      <c r="B69" s="1830" t="str">
        <f>IF(ISBLANK(BP_Annexe1C_Valorisations!B69),"",BP_Annexe1C_Valorisations!B69)</f>
        <v/>
      </c>
      <c r="C69" s="1255" t="str">
        <f>IF(ISBLANK(BP_Annexe1C_Valorisations!C69),"",BP_Annexe1C_Valorisations!C69)</f>
        <v/>
      </c>
      <c r="D69" s="221" t="str">
        <f>IF(ISBLANK(BP_Annexe1C_Valorisations!D69),"",BP_Annexe1C_Valorisations!D69)</f>
        <v/>
      </c>
      <c r="E69" s="276" t="str">
        <f>IF(ISBLANK(BP_Annexe1C_Valorisations!E69),"",BP_Annexe1C_Valorisations!E69)</f>
        <v/>
      </c>
      <c r="F69" s="202" t="str">
        <f>IF(ISBLANK(BP_Annexe1C_Valorisations!F69),"",BP_Annexe1C_Valorisations!F69)</f>
        <v/>
      </c>
      <c r="G69" s="205" t="str">
        <f>IF(ISBLANK(BP_Annexe1C_Valorisations!G69),"",BP_Annexe1C_Valorisations!G69)</f>
        <v/>
      </c>
      <c r="H69" s="205" t="str">
        <f>IF(ISBLANK(BP_Annexe1C_Valorisations!H69),"",BP_Annexe1C_Valorisations!H69)</f>
        <v/>
      </c>
      <c r="I69" s="206" t="str">
        <f>IF(ISBLANK(BP_Annexe1C_Valorisations!I69),"",BP_Annexe1C_Valorisations!I69)</f>
        <v/>
      </c>
      <c r="J69" s="204" t="str">
        <f>IF(ISBLANK(BP_Annexe1C_Valorisations!J69),"",BP_Annexe1C_Valorisations!J69)</f>
        <v/>
      </c>
      <c r="K69" s="212" t="str">
        <f>IF(ISBLANK(BP_Annexe1C_Valorisations!K69),"",BP_Annexe1C_Valorisations!K69)</f>
        <v/>
      </c>
      <c r="L69" s="206" t="str">
        <f>IF(ISBLANK(BP_Annexe1C_Valorisations!L69),"",BP_Annexe1C_Valorisations!L69)</f>
        <v/>
      </c>
      <c r="M69" s="204" t="str">
        <f>IF(ISBLANK(BP_Annexe1C_Valorisations!M69),"",BP_Annexe1C_Valorisations!M69)</f>
        <v/>
      </c>
      <c r="N69" s="207" t="str">
        <f>IF(ISBLANK(BP_Annexe1C_Valorisations!N69),"",BP_Annexe1C_Valorisations!N69)</f>
        <v/>
      </c>
      <c r="O69" s="813" t="str">
        <f>IF(ISBLANK(BP_Annexe1C_Valorisations!O69),"",BP_Annexe1C_Valorisations!O69)</f>
        <v/>
      </c>
      <c r="P69" s="261"/>
      <c r="Q69" s="1842"/>
      <c r="R69" s="1843"/>
      <c r="S69" s="1258"/>
      <c r="T69" s="806"/>
      <c r="U69" s="806"/>
      <c r="V69" s="831"/>
      <c r="W69" s="829" t="str">
        <f t="shared" si="4"/>
        <v/>
      </c>
      <c r="X69" s="1760"/>
      <c r="Y69" s="93"/>
      <c r="Z69" s="93"/>
      <c r="AA69" s="93"/>
    </row>
    <row r="70" spans="1:27" x14ac:dyDescent="0.35">
      <c r="A70" s="1854" t="s">
        <v>286</v>
      </c>
      <c r="B70" s="1854"/>
      <c r="C70" s="1854"/>
      <c r="D70" s="1855"/>
      <c r="E70" s="1855"/>
      <c r="F70" s="263">
        <f>SUM(F60:F69)</f>
        <v>0</v>
      </c>
      <c r="G70" s="1159">
        <f>IF(ISBLANK(BP_Annexe1C_Valorisations!G70),"",BP_Annexe1C_Valorisations!G70)</f>
        <v>0</v>
      </c>
      <c r="H70" s="264">
        <f t="shared" ref="H70:K70" si="5">SUM(H60:H69)</f>
        <v>0</v>
      </c>
      <c r="I70" s="265">
        <f t="shared" si="5"/>
        <v>0</v>
      </c>
      <c r="J70" s="266">
        <f t="shared" si="5"/>
        <v>0</v>
      </c>
      <c r="K70" s="267">
        <f t="shared" si="5"/>
        <v>0</v>
      </c>
      <c r="L70" s="121">
        <f>IF(ISBLANK(BP_Annexe1C_Valorisations!L70),"",BP_Annexe1C_Valorisations!L70)</f>
        <v>0</v>
      </c>
      <c r="M70" s="116">
        <f>IF(ISBLANK(BP_Annexe1C_Valorisations!M70),"",BP_Annexe1C_Valorisations!M70)</f>
        <v>0</v>
      </c>
      <c r="N70" s="383">
        <f>IF(ISBLANK(BP_Annexe1C_Valorisations!N70),"",BP_Annexe1C_Valorisations!N70)</f>
        <v>0</v>
      </c>
      <c r="O70" s="274"/>
      <c r="P70" s="261"/>
      <c r="R70" s="280"/>
      <c r="S70" s="279"/>
      <c r="T70" s="1789" t="s">
        <v>293</v>
      </c>
      <c r="U70" s="1538"/>
      <c r="V70" s="105">
        <f>SUM(V60:V69)</f>
        <v>0</v>
      </c>
      <c r="W70" s="106"/>
      <c r="X70" s="825"/>
      <c r="Y70" s="93"/>
      <c r="Z70" s="93"/>
      <c r="AA70" s="93"/>
    </row>
    <row r="71" spans="1:27" x14ac:dyDescent="0.35">
      <c r="A71" s="1856" t="s">
        <v>287</v>
      </c>
      <c r="B71" s="1856"/>
      <c r="C71" s="1856"/>
      <c r="D71" s="1857"/>
      <c r="E71" s="1858"/>
      <c r="F71" s="268">
        <f>IF(ISBLANK(BP_Annexe1C_Valorisations!F71),"",BP_Annexe1C_Valorisations!F71)</f>
        <v>0</v>
      </c>
      <c r="G71" s="268">
        <f>IF(ISBLANK(BP_Annexe1C_Valorisations!G71),"",BP_Annexe1C_Valorisations!G71)</f>
        <v>0</v>
      </c>
      <c r="H71" s="268">
        <f>IF(ISBLANK(BP_Annexe1C_Valorisations!H71),"",BP_Annexe1C_Valorisations!H71)</f>
        <v>0</v>
      </c>
      <c r="I71" s="269">
        <f>IF(ISBLANK(BP_Annexe1C_Valorisations!I71),"",BP_Annexe1C_Valorisations!I71)</f>
        <v>0</v>
      </c>
      <c r="J71" s="270">
        <f>IF(ISBLANK(BP_Annexe1C_Valorisations!J71),"",BP_Annexe1C_Valorisations!J71)</f>
        <v>0</v>
      </c>
      <c r="K71" s="271">
        <f>IF(ISBLANK(BP_Annexe1C_Valorisations!K71),"",BP_Annexe1C_Valorisations!K71)</f>
        <v>0</v>
      </c>
      <c r="L71" s="157">
        <f>IF(ISBLANK(BP_Annexe1C_Valorisations!L71),"",BP_Annexe1C_Valorisations!L71)</f>
        <v>0</v>
      </c>
      <c r="M71" s="158">
        <f>IF(ISBLANK(BP_Annexe1C_Valorisations!M71),"",BP_Annexe1C_Valorisations!M71)</f>
        <v>0</v>
      </c>
      <c r="N71" s="272"/>
      <c r="O71" s="1783">
        <f>IF(ISBLANK(BP_Annexe1C_Valorisations!O71),"",BP_Annexe1C_Valorisations!O71)</f>
        <v>0</v>
      </c>
      <c r="P71" s="261"/>
      <c r="Q71" s="134"/>
      <c r="R71" s="134"/>
      <c r="S71" s="134"/>
      <c r="T71" s="134"/>
      <c r="U71" s="1766" t="s">
        <v>294</v>
      </c>
      <c r="V71" s="1767"/>
      <c r="W71" s="1516">
        <f>SUM(W60:W69)</f>
        <v>0</v>
      </c>
      <c r="X71" s="93"/>
      <c r="Y71" s="93"/>
      <c r="Z71" s="93"/>
      <c r="AA71" s="93"/>
    </row>
    <row r="72" spans="1:27" ht="15" customHeight="1" x14ac:dyDescent="0.35">
      <c r="A72" s="1785" t="s">
        <v>288</v>
      </c>
      <c r="B72" s="1785"/>
      <c r="C72" s="1785"/>
      <c r="D72" s="1785"/>
      <c r="E72" s="1785"/>
      <c r="F72" s="1840">
        <f>IF(ISBLANK(BP_Annexe1C_Valorisations!F72),"",BP_Annexe1C_Valorisations!F72)</f>
        <v>0</v>
      </c>
      <c r="G72" s="1841"/>
      <c r="H72" s="1786">
        <f>IF(ISBLANK(BP_Annexe1C_Valorisations!H72),"",BP_Annexe1C_Valorisations!H72)</f>
        <v>0</v>
      </c>
      <c r="I72" s="1787" t="str">
        <f>IF(ISBLANK(BP_Annexe1C_Valorisations!I72),"",BP_Annexe1C_Valorisations!I72)</f>
        <v/>
      </c>
      <c r="J72" s="1788" t="str">
        <f>IF(ISBLANK(BP_Annexe1C_Valorisations!J72),"",BP_Annexe1C_Valorisations!J72)</f>
        <v/>
      </c>
      <c r="K72" s="1786">
        <f>IF(ISBLANK(BP_Annexe1C_Valorisations!K72),"",BP_Annexe1C_Valorisations!K72)</f>
        <v>0</v>
      </c>
      <c r="L72" s="1787" t="str">
        <f>IF(ISBLANK(BP_Annexe1C_Valorisations!L72),"",BP_Annexe1C_Valorisations!L72)</f>
        <v/>
      </c>
      <c r="M72" s="1788" t="str">
        <f>IF(ISBLANK(BP_Annexe1C_Valorisations!M72),"",BP_Annexe1C_Valorisations!M72)</f>
        <v/>
      </c>
      <c r="N72" s="272"/>
      <c r="O72" s="1784" t="str">
        <f>IF(ISBLANK(BP_Annexe1C_Valorisations!O72),"",BP_Annexe1C_Valorisations!O72)</f>
        <v/>
      </c>
      <c r="P72" s="261"/>
      <c r="Q72" s="134"/>
      <c r="R72" s="134"/>
      <c r="S72" s="134"/>
      <c r="T72" s="134"/>
      <c r="U72" s="1766"/>
      <c r="V72" s="1767"/>
      <c r="W72" s="1517"/>
      <c r="X72" s="93"/>
      <c r="Y72" s="93"/>
      <c r="Z72" s="93"/>
      <c r="AA72" s="93"/>
    </row>
    <row r="73" spans="1:27" ht="15" customHeight="1" x14ac:dyDescent="0.35">
      <c r="A73" s="275"/>
      <c r="B73" s="275"/>
      <c r="C73" s="275"/>
      <c r="D73" s="275"/>
      <c r="E73" s="275"/>
      <c r="F73" s="275"/>
      <c r="G73" s="275"/>
      <c r="H73" s="275"/>
      <c r="I73" s="275"/>
      <c r="J73" s="275"/>
      <c r="K73" s="275"/>
      <c r="L73" s="275"/>
      <c r="M73" s="275"/>
      <c r="N73" s="275"/>
      <c r="O73" s="275"/>
      <c r="P73" s="261"/>
      <c r="Q73" s="259"/>
      <c r="R73" s="259"/>
      <c r="S73" s="259"/>
      <c r="T73" s="259"/>
      <c r="U73" s="259"/>
      <c r="V73" s="259"/>
      <c r="W73" s="259"/>
      <c r="X73" s="259"/>
      <c r="Y73" s="259"/>
      <c r="Z73" s="259"/>
      <c r="AA73" s="93"/>
    </row>
    <row r="74" spans="1:27" ht="31.5" customHeight="1" x14ac:dyDescent="0.35">
      <c r="A74" s="225" t="s">
        <v>395</v>
      </c>
      <c r="B74" s="225"/>
      <c r="C74" s="225"/>
      <c r="D74" s="1792" t="s">
        <v>123</v>
      </c>
      <c r="E74" s="1793"/>
      <c r="F74" s="1793"/>
      <c r="G74" s="1793"/>
      <c r="H74" s="1793"/>
      <c r="I74" s="1793"/>
      <c r="J74" s="1793"/>
      <c r="K74" s="1793"/>
      <c r="L74" s="1793"/>
      <c r="M74" s="1793"/>
      <c r="N74" s="1794"/>
      <c r="O74" s="1160"/>
      <c r="P74" s="261"/>
      <c r="Q74" s="226" t="s">
        <v>395</v>
      </c>
      <c r="T74" s="1761" t="s">
        <v>441</v>
      </c>
      <c r="U74" s="1762"/>
      <c r="V74" s="1762"/>
      <c r="W74" s="1762"/>
      <c r="X74" s="1763"/>
    </row>
    <row r="75" spans="1:27" ht="15" customHeight="1" x14ac:dyDescent="0.35">
      <c r="A75" s="1833" t="s">
        <v>92</v>
      </c>
      <c r="B75" s="1833" t="s">
        <v>91</v>
      </c>
      <c r="C75" s="1833"/>
      <c r="D75" s="1834" t="s">
        <v>398</v>
      </c>
      <c r="E75" s="1835" t="s">
        <v>99</v>
      </c>
      <c r="F75" s="1526" t="s">
        <v>98</v>
      </c>
      <c r="G75" s="1527"/>
      <c r="H75" s="1527"/>
      <c r="I75" s="1527"/>
      <c r="J75" s="1527"/>
      <c r="K75" s="1527"/>
      <c r="L75" s="1527"/>
      <c r="M75" s="1795"/>
      <c r="N75" s="1529" t="s">
        <v>164</v>
      </c>
      <c r="O75" s="180"/>
      <c r="P75" s="261"/>
      <c r="Q75" s="1544" t="s">
        <v>92</v>
      </c>
      <c r="R75" s="1544" t="s">
        <v>91</v>
      </c>
      <c r="S75" s="1544"/>
      <c r="T75" s="1545" t="s">
        <v>398</v>
      </c>
      <c r="U75" s="1546" t="s">
        <v>99</v>
      </c>
      <c r="V75" s="1790" t="s">
        <v>122</v>
      </c>
      <c r="W75" s="1529" t="s">
        <v>165</v>
      </c>
      <c r="X75" s="1648" t="s">
        <v>131</v>
      </c>
      <c r="Z75" s="93"/>
      <c r="AA75" s="93"/>
    </row>
    <row r="76" spans="1:27" ht="21" x14ac:dyDescent="0.35">
      <c r="A76" s="1833"/>
      <c r="B76" s="1833"/>
      <c r="C76" s="1833"/>
      <c r="D76" s="1834"/>
      <c r="E76" s="1836"/>
      <c r="F76" s="1666" t="s">
        <v>96</v>
      </c>
      <c r="G76" s="1667"/>
      <c r="H76" s="138" t="s">
        <v>128</v>
      </c>
      <c r="I76" s="1666" t="s">
        <v>93</v>
      </c>
      <c r="J76" s="1743"/>
      <c r="K76" s="1743"/>
      <c r="L76" s="1667"/>
      <c r="M76" s="1521" t="s">
        <v>78</v>
      </c>
      <c r="N76" s="1529"/>
      <c r="O76" s="180"/>
      <c r="P76" s="261"/>
      <c r="Q76" s="1544"/>
      <c r="R76" s="1544"/>
      <c r="S76" s="1544"/>
      <c r="T76" s="1545"/>
      <c r="U76" s="1547"/>
      <c r="V76" s="1790"/>
      <c r="W76" s="1529"/>
      <c r="X76" s="1648"/>
    </row>
    <row r="77" spans="1:27" ht="31.5" x14ac:dyDescent="0.35">
      <c r="A77" s="1833"/>
      <c r="B77" s="1833"/>
      <c r="C77" s="1833"/>
      <c r="D77" s="1835"/>
      <c r="E77" s="1836"/>
      <c r="F77" s="208" t="s">
        <v>88</v>
      </c>
      <c r="G77" s="185" t="s">
        <v>476</v>
      </c>
      <c r="H77" s="183" t="s">
        <v>89</v>
      </c>
      <c r="I77" s="183" t="s">
        <v>94</v>
      </c>
      <c r="J77" s="184" t="s">
        <v>95</v>
      </c>
      <c r="K77" s="371" t="s">
        <v>129</v>
      </c>
      <c r="L77" s="185" t="s">
        <v>477</v>
      </c>
      <c r="M77" s="1522"/>
      <c r="N77" s="1530"/>
      <c r="O77" s="180"/>
      <c r="P77" s="261"/>
      <c r="Q77" s="1544"/>
      <c r="R77" s="1544"/>
      <c r="S77" s="1544"/>
      <c r="T77" s="1546"/>
      <c r="U77" s="1547"/>
      <c r="V77" s="1791"/>
      <c r="W77" s="1530"/>
      <c r="X77" s="1649"/>
      <c r="Y77" s="93"/>
    </row>
    <row r="78" spans="1:27" x14ac:dyDescent="0.35">
      <c r="A78" s="187" t="str">
        <f>IF(ISBLANK(BP_Annexe1C_Valorisations!A78),"",BP_Annexe1C_Valorisations!A78)</f>
        <v/>
      </c>
      <c r="B78" s="1777" t="str">
        <f>IF(ISBLANK(BP_Annexe1C_Valorisations!B78),"",BP_Annexe1C_Valorisations!B78)</f>
        <v/>
      </c>
      <c r="C78" s="1778" t="str">
        <f>IF(ISBLANK(BP_Annexe1C_Valorisations!C78),"",BP_Annexe1C_Valorisations!C78)</f>
        <v/>
      </c>
      <c r="D78" s="188" t="str">
        <f>IF(ISBLANK(BP_Annexe1C_Valorisations!D78),"",BP_Annexe1C_Valorisations!D78)</f>
        <v/>
      </c>
      <c r="E78" s="188" t="str">
        <f>IF(ISBLANK(BP_Annexe1C_Valorisations!E78),"",BP_Annexe1C_Valorisations!E78)</f>
        <v/>
      </c>
      <c r="F78" s="189" t="str">
        <f>IF(ISBLANK(BP_Annexe1C_Valorisations!F78),"",BP_Annexe1C_Valorisations!F78)</f>
        <v/>
      </c>
      <c r="G78" s="190" t="str">
        <f>IF(ISBLANK(BP_Annexe1C_Valorisations!G78),"",BP_Annexe1C_Valorisations!G78)</f>
        <v/>
      </c>
      <c r="H78" s="188" t="str">
        <f>IF(ISBLANK(BP_Annexe1C_Valorisations!H78),"",BP_Annexe1C_Valorisations!H78)</f>
        <v/>
      </c>
      <c r="I78" s="191" t="str">
        <f>IF(ISBLANK(BP_Annexe1C_Valorisations!I78),"",BP_Annexe1C_Valorisations!I78)</f>
        <v/>
      </c>
      <c r="J78" s="192" t="str">
        <f>IF(ISBLANK(BP_Annexe1C_Valorisations!J78),"",BP_Annexe1C_Valorisations!J78)</f>
        <v/>
      </c>
      <c r="K78" s="190" t="str">
        <f>IF(ISBLANK(BP_Annexe1C_Valorisations!K78),"",BP_Annexe1C_Valorisations!K78)</f>
        <v/>
      </c>
      <c r="L78" s="190" t="str">
        <f>IF(ISBLANK(BP_Annexe1C_Valorisations!L78),"",BP_Annexe1C_Valorisations!L78)</f>
        <v/>
      </c>
      <c r="M78" s="193" t="str">
        <f>IF(ISBLANK(BP_Annexe1C_Valorisations!M78),"",BP_Annexe1C_Valorisations!M78)</f>
        <v/>
      </c>
      <c r="N78" s="812" t="str">
        <f>IF(ISBLANK(BP_Annexe1C_Valorisations!N78),"",BP_Annexe1C_Valorisations!N78)</f>
        <v/>
      </c>
      <c r="O78" s="180"/>
      <c r="P78" s="261"/>
      <c r="Q78" s="817"/>
      <c r="R78" s="1532"/>
      <c r="S78" s="1533"/>
      <c r="T78" s="801"/>
      <c r="U78" s="801"/>
      <c r="V78" s="830"/>
      <c r="W78" s="828" t="str">
        <f>IF(OR(ISBLANK(U78),ISBLANK(V78)),"",U78*V78)</f>
        <v/>
      </c>
      <c r="X78" s="1758"/>
      <c r="Y78" s="93"/>
      <c r="Z78" s="93"/>
      <c r="AA78" s="93"/>
    </row>
    <row r="79" spans="1:27" x14ac:dyDescent="0.35">
      <c r="A79" s="401" t="str">
        <f>IF(ISBLANK(BP_Annexe1C_Valorisations!A79),"",BP_Annexe1C_Valorisations!A79)</f>
        <v/>
      </c>
      <c r="B79" s="402" t="str">
        <f>IF(ISBLANK(BP_Annexe1C_Valorisations!B79),"",BP_Annexe1C_Valorisations!B79)</f>
        <v/>
      </c>
      <c r="C79" s="403" t="str">
        <f>IF(ISBLANK(BP_Annexe1C_Valorisations!C79),"",BP_Annexe1C_Valorisations!C79)</f>
        <v/>
      </c>
      <c r="D79" s="394" t="str">
        <f>IF(ISBLANK(BP_Annexe1C_Valorisations!D79),"",BP_Annexe1C_Valorisations!D79)</f>
        <v/>
      </c>
      <c r="E79" s="394" t="str">
        <f>IF(ISBLANK(BP_Annexe1C_Valorisations!E79),"",BP_Annexe1C_Valorisations!E79)</f>
        <v/>
      </c>
      <c r="F79" s="404" t="str">
        <f>IF(ISBLANK(BP_Annexe1C_Valorisations!F79),"",BP_Annexe1C_Valorisations!F79)</f>
        <v/>
      </c>
      <c r="G79" s="397" t="str">
        <f>IF(ISBLANK(BP_Annexe1C_Valorisations!G79),"",BP_Annexe1C_Valorisations!G79)</f>
        <v/>
      </c>
      <c r="H79" s="394" t="str">
        <f>IF(ISBLANK(BP_Annexe1C_Valorisations!H79),"",BP_Annexe1C_Valorisations!H79)</f>
        <v/>
      </c>
      <c r="I79" s="395" t="str">
        <f>IF(ISBLANK(BP_Annexe1C_Valorisations!I79),"",BP_Annexe1C_Valorisations!I79)</f>
        <v/>
      </c>
      <c r="J79" s="396" t="str">
        <f>IF(ISBLANK(BP_Annexe1C_Valorisations!J79),"",BP_Annexe1C_Valorisations!J79)</f>
        <v/>
      </c>
      <c r="K79" s="397" t="str">
        <f>IF(ISBLANK(BP_Annexe1C_Valorisations!K79),"",BP_Annexe1C_Valorisations!K79)</f>
        <v/>
      </c>
      <c r="L79" s="397" t="str">
        <f>IF(ISBLANK(BP_Annexe1C_Valorisations!L79),"",BP_Annexe1C_Valorisations!L79)</f>
        <v/>
      </c>
      <c r="M79" s="399" t="str">
        <f>IF(ISBLANK(BP_Annexe1C_Valorisations!M79),"",BP_Annexe1C_Valorisations!M79)</f>
        <v/>
      </c>
      <c r="N79" s="813" t="str">
        <f>IF(ISBLANK(BP_Annexe1C_Valorisations!N79),"",BP_Annexe1C_Valorisations!N79)</f>
        <v/>
      </c>
      <c r="O79" s="180"/>
      <c r="P79" s="261"/>
      <c r="Q79" s="819"/>
      <c r="R79" s="1508"/>
      <c r="S79" s="1509"/>
      <c r="T79" s="807"/>
      <c r="U79" s="807"/>
      <c r="V79" s="831"/>
      <c r="W79" s="829" t="str">
        <f t="shared" ref="W79:W87" si="6">IF(OR(ISBLANK(U79),ISBLANK(V79)),"",U79*V79)</f>
        <v/>
      </c>
      <c r="X79" s="1759"/>
      <c r="Y79" s="93"/>
      <c r="Z79" s="93"/>
      <c r="AA79" s="93"/>
    </row>
    <row r="80" spans="1:27" x14ac:dyDescent="0.35">
      <c r="A80" s="401" t="str">
        <f>IF(ISBLANK(BP_Annexe1C_Valorisations!A80),"",BP_Annexe1C_Valorisations!A80)</f>
        <v/>
      </c>
      <c r="B80" s="402" t="str">
        <f>IF(ISBLANK(BP_Annexe1C_Valorisations!B80),"",BP_Annexe1C_Valorisations!B80)</f>
        <v/>
      </c>
      <c r="C80" s="403" t="str">
        <f>IF(ISBLANK(BP_Annexe1C_Valorisations!C80),"",BP_Annexe1C_Valorisations!C80)</f>
        <v/>
      </c>
      <c r="D80" s="394" t="str">
        <f>IF(ISBLANK(BP_Annexe1C_Valorisations!D80),"",BP_Annexe1C_Valorisations!D80)</f>
        <v/>
      </c>
      <c r="E80" s="394" t="str">
        <f>IF(ISBLANK(BP_Annexe1C_Valorisations!E80),"",BP_Annexe1C_Valorisations!E80)</f>
        <v/>
      </c>
      <c r="F80" s="404" t="str">
        <f>IF(ISBLANK(BP_Annexe1C_Valorisations!F80),"",BP_Annexe1C_Valorisations!F80)</f>
        <v/>
      </c>
      <c r="G80" s="397" t="str">
        <f>IF(ISBLANK(BP_Annexe1C_Valorisations!G80),"",BP_Annexe1C_Valorisations!G80)</f>
        <v/>
      </c>
      <c r="H80" s="394" t="str">
        <f>IF(ISBLANK(BP_Annexe1C_Valorisations!H80),"",BP_Annexe1C_Valorisations!H80)</f>
        <v/>
      </c>
      <c r="I80" s="395" t="str">
        <f>IF(ISBLANK(BP_Annexe1C_Valorisations!I80),"",BP_Annexe1C_Valorisations!I80)</f>
        <v/>
      </c>
      <c r="J80" s="396" t="str">
        <f>IF(ISBLANK(BP_Annexe1C_Valorisations!J80),"",BP_Annexe1C_Valorisations!J80)</f>
        <v/>
      </c>
      <c r="K80" s="397" t="str">
        <f>IF(ISBLANK(BP_Annexe1C_Valorisations!K80),"",BP_Annexe1C_Valorisations!K80)</f>
        <v/>
      </c>
      <c r="L80" s="397" t="str">
        <f>IF(ISBLANK(BP_Annexe1C_Valorisations!L80),"",BP_Annexe1C_Valorisations!L80)</f>
        <v/>
      </c>
      <c r="M80" s="399" t="str">
        <f>IF(ISBLANK(BP_Annexe1C_Valorisations!M80),"",BP_Annexe1C_Valorisations!M80)</f>
        <v/>
      </c>
      <c r="N80" s="813" t="str">
        <f>IF(ISBLANK(BP_Annexe1C_Valorisations!N80),"",BP_Annexe1C_Valorisations!N80)</f>
        <v/>
      </c>
      <c r="O80" s="180"/>
      <c r="P80" s="261"/>
      <c r="Q80" s="819"/>
      <c r="R80" s="1508"/>
      <c r="S80" s="1509"/>
      <c r="T80" s="807"/>
      <c r="U80" s="807"/>
      <c r="V80" s="831"/>
      <c r="W80" s="829" t="str">
        <f t="shared" si="6"/>
        <v/>
      </c>
      <c r="X80" s="1759"/>
      <c r="Y80" s="93"/>
      <c r="Z80" s="93"/>
      <c r="AA80" s="93"/>
    </row>
    <row r="81" spans="1:27" x14ac:dyDescent="0.35">
      <c r="A81" s="401" t="str">
        <f>IF(ISBLANK(BP_Annexe1C_Valorisations!A81),"",BP_Annexe1C_Valorisations!A81)</f>
        <v/>
      </c>
      <c r="B81" s="402" t="str">
        <f>IF(ISBLANK(BP_Annexe1C_Valorisations!B81),"",BP_Annexe1C_Valorisations!B81)</f>
        <v/>
      </c>
      <c r="C81" s="403" t="str">
        <f>IF(ISBLANK(BP_Annexe1C_Valorisations!C81),"",BP_Annexe1C_Valorisations!C81)</f>
        <v/>
      </c>
      <c r="D81" s="394" t="str">
        <f>IF(ISBLANK(BP_Annexe1C_Valorisations!D81),"",BP_Annexe1C_Valorisations!D81)</f>
        <v/>
      </c>
      <c r="E81" s="394" t="str">
        <f>IF(ISBLANK(BP_Annexe1C_Valorisations!E81),"",BP_Annexe1C_Valorisations!E81)</f>
        <v/>
      </c>
      <c r="F81" s="404" t="str">
        <f>IF(ISBLANK(BP_Annexe1C_Valorisations!F81),"",BP_Annexe1C_Valorisations!F81)</f>
        <v/>
      </c>
      <c r="G81" s="397" t="str">
        <f>IF(ISBLANK(BP_Annexe1C_Valorisations!G81),"",BP_Annexe1C_Valorisations!G81)</f>
        <v/>
      </c>
      <c r="H81" s="394" t="str">
        <f>IF(ISBLANK(BP_Annexe1C_Valorisations!H81),"",BP_Annexe1C_Valorisations!H81)</f>
        <v/>
      </c>
      <c r="I81" s="395" t="str">
        <f>IF(ISBLANK(BP_Annexe1C_Valorisations!I81),"",BP_Annexe1C_Valorisations!I81)</f>
        <v/>
      </c>
      <c r="J81" s="396" t="str">
        <f>IF(ISBLANK(BP_Annexe1C_Valorisations!J81),"",BP_Annexe1C_Valorisations!J81)</f>
        <v/>
      </c>
      <c r="K81" s="397" t="str">
        <f>IF(ISBLANK(BP_Annexe1C_Valorisations!K81),"",BP_Annexe1C_Valorisations!K81)</f>
        <v/>
      </c>
      <c r="L81" s="397" t="str">
        <f>IF(ISBLANK(BP_Annexe1C_Valorisations!L81),"",BP_Annexe1C_Valorisations!L81)</f>
        <v/>
      </c>
      <c r="M81" s="399" t="str">
        <f>IF(ISBLANK(BP_Annexe1C_Valorisations!M81),"",BP_Annexe1C_Valorisations!M81)</f>
        <v/>
      </c>
      <c r="N81" s="813" t="str">
        <f>IF(ISBLANK(BP_Annexe1C_Valorisations!N81),"",BP_Annexe1C_Valorisations!N81)</f>
        <v/>
      </c>
      <c r="O81" s="180"/>
      <c r="P81" s="261"/>
      <c r="Q81" s="819"/>
      <c r="R81" s="1508"/>
      <c r="S81" s="1509"/>
      <c r="T81" s="807"/>
      <c r="U81" s="807"/>
      <c r="V81" s="831"/>
      <c r="W81" s="829" t="str">
        <f t="shared" si="6"/>
        <v/>
      </c>
      <c r="X81" s="1759"/>
      <c r="Y81" s="93"/>
      <c r="Z81" s="93"/>
      <c r="AA81" s="93"/>
    </row>
    <row r="82" spans="1:27" x14ac:dyDescent="0.35">
      <c r="A82" s="401" t="str">
        <f>IF(ISBLANK(BP_Annexe1C_Valorisations!A82),"",BP_Annexe1C_Valorisations!A82)</f>
        <v/>
      </c>
      <c r="B82" s="402" t="str">
        <f>IF(ISBLANK(BP_Annexe1C_Valorisations!B82),"",BP_Annexe1C_Valorisations!B82)</f>
        <v/>
      </c>
      <c r="C82" s="403" t="str">
        <f>IF(ISBLANK(BP_Annexe1C_Valorisations!C82),"",BP_Annexe1C_Valorisations!C82)</f>
        <v/>
      </c>
      <c r="D82" s="394" t="str">
        <f>IF(ISBLANK(BP_Annexe1C_Valorisations!D82),"",BP_Annexe1C_Valorisations!D82)</f>
        <v/>
      </c>
      <c r="E82" s="394" t="str">
        <f>IF(ISBLANK(BP_Annexe1C_Valorisations!E82),"",BP_Annexe1C_Valorisations!E82)</f>
        <v/>
      </c>
      <c r="F82" s="404" t="str">
        <f>IF(ISBLANK(BP_Annexe1C_Valorisations!F82),"",BP_Annexe1C_Valorisations!F82)</f>
        <v/>
      </c>
      <c r="G82" s="397" t="str">
        <f>IF(ISBLANK(BP_Annexe1C_Valorisations!G82),"",BP_Annexe1C_Valorisations!G82)</f>
        <v/>
      </c>
      <c r="H82" s="394" t="str">
        <f>IF(ISBLANK(BP_Annexe1C_Valorisations!H82),"",BP_Annexe1C_Valorisations!H82)</f>
        <v/>
      </c>
      <c r="I82" s="395" t="str">
        <f>IF(ISBLANK(BP_Annexe1C_Valorisations!I82),"",BP_Annexe1C_Valorisations!I82)</f>
        <v/>
      </c>
      <c r="J82" s="396" t="str">
        <f>IF(ISBLANK(BP_Annexe1C_Valorisations!J82),"",BP_Annexe1C_Valorisations!J82)</f>
        <v/>
      </c>
      <c r="K82" s="397" t="str">
        <f>IF(ISBLANK(BP_Annexe1C_Valorisations!K82),"",BP_Annexe1C_Valorisations!K82)</f>
        <v/>
      </c>
      <c r="L82" s="397" t="str">
        <f>IF(ISBLANK(BP_Annexe1C_Valorisations!L82),"",BP_Annexe1C_Valorisations!L82)</f>
        <v/>
      </c>
      <c r="M82" s="399" t="str">
        <f>IF(ISBLANK(BP_Annexe1C_Valorisations!M82),"",BP_Annexe1C_Valorisations!M82)</f>
        <v/>
      </c>
      <c r="N82" s="813" t="str">
        <f>IF(ISBLANK(BP_Annexe1C_Valorisations!N82),"",BP_Annexe1C_Valorisations!N82)</f>
        <v/>
      </c>
      <c r="O82" s="180"/>
      <c r="P82" s="261"/>
      <c r="Q82" s="832"/>
      <c r="R82" s="1508"/>
      <c r="S82" s="1509"/>
      <c r="T82" s="807"/>
      <c r="U82" s="807"/>
      <c r="V82" s="831"/>
      <c r="W82" s="829" t="str">
        <f t="shared" si="6"/>
        <v/>
      </c>
      <c r="X82" s="1759"/>
      <c r="Y82" s="93"/>
      <c r="Z82" s="93"/>
      <c r="AA82" s="93"/>
    </row>
    <row r="83" spans="1:27" hidden="1" x14ac:dyDescent="0.35">
      <c r="A83" s="401" t="str">
        <f>IF(ISBLANK(BP_Annexe1C_Valorisations!A83),"",BP_Annexe1C_Valorisations!A83)</f>
        <v/>
      </c>
      <c r="B83" s="402" t="str">
        <f>IF(ISBLANK(BP_Annexe1C_Valorisations!B83),"",BP_Annexe1C_Valorisations!B83)</f>
        <v/>
      </c>
      <c r="C83" s="403" t="str">
        <f>IF(ISBLANK(BP_Annexe1C_Valorisations!C83),"",BP_Annexe1C_Valorisations!C83)</f>
        <v/>
      </c>
      <c r="D83" s="394" t="str">
        <f>IF(ISBLANK(BP_Annexe1C_Valorisations!D83),"",BP_Annexe1C_Valorisations!D83)</f>
        <v/>
      </c>
      <c r="E83" s="394" t="str">
        <f>IF(ISBLANK(BP_Annexe1C_Valorisations!E83),"",BP_Annexe1C_Valorisations!E83)</f>
        <v/>
      </c>
      <c r="F83" s="404" t="str">
        <f>IF(ISBLANK(BP_Annexe1C_Valorisations!F83),"",BP_Annexe1C_Valorisations!F83)</f>
        <v/>
      </c>
      <c r="G83" s="397" t="str">
        <f>IF(ISBLANK(BP_Annexe1C_Valorisations!G83),"",BP_Annexe1C_Valorisations!G83)</f>
        <v/>
      </c>
      <c r="H83" s="394" t="str">
        <f>IF(ISBLANK(BP_Annexe1C_Valorisations!H83),"",BP_Annexe1C_Valorisations!H83)</f>
        <v/>
      </c>
      <c r="I83" s="395" t="str">
        <f>IF(ISBLANK(BP_Annexe1C_Valorisations!I83),"",BP_Annexe1C_Valorisations!I83)</f>
        <v/>
      </c>
      <c r="J83" s="396" t="str">
        <f>IF(ISBLANK(BP_Annexe1C_Valorisations!J83),"",BP_Annexe1C_Valorisations!J83)</f>
        <v/>
      </c>
      <c r="K83" s="397" t="str">
        <f>IF(ISBLANK(BP_Annexe1C_Valorisations!K83),"",BP_Annexe1C_Valorisations!K83)</f>
        <v/>
      </c>
      <c r="L83" s="397" t="str">
        <f>IF(ISBLANK(BP_Annexe1C_Valorisations!L83),"",BP_Annexe1C_Valorisations!L83)</f>
        <v/>
      </c>
      <c r="M83" s="399" t="str">
        <f>IF(ISBLANK(BP_Annexe1C_Valorisations!M83),"",BP_Annexe1C_Valorisations!M83)</f>
        <v/>
      </c>
      <c r="N83" s="813" t="str">
        <f>IF(ISBLANK(BP_Annexe1C_Valorisations!N83),"",BP_Annexe1C_Valorisations!N83)</f>
        <v/>
      </c>
      <c r="O83" s="180"/>
      <c r="P83" s="261"/>
      <c r="Q83" s="1020"/>
      <c r="R83" s="1508"/>
      <c r="S83" s="1509"/>
      <c r="T83" s="807"/>
      <c r="U83" s="807"/>
      <c r="V83" s="831"/>
      <c r="W83" s="829" t="str">
        <f t="shared" si="6"/>
        <v/>
      </c>
      <c r="X83" s="1759"/>
      <c r="Y83" s="93"/>
      <c r="Z83" s="93"/>
      <c r="AA83" s="93"/>
    </row>
    <row r="84" spans="1:27" hidden="1" x14ac:dyDescent="0.35">
      <c r="A84" s="194" t="str">
        <f>IF(ISBLANK(BP_Annexe1C_Valorisations!A84),"",BP_Annexe1C_Valorisations!A84)</f>
        <v/>
      </c>
      <c r="B84" s="1779" t="str">
        <f>IF(ISBLANK(BP_Annexe1C_Valorisations!B84),"",BP_Annexe1C_Valorisations!B84)</f>
        <v/>
      </c>
      <c r="C84" s="1780" t="str">
        <f>IF(ISBLANK(BP_Annexe1C_Valorisations!C84),"",BP_Annexe1C_Valorisations!C84)</f>
        <v/>
      </c>
      <c r="D84" s="195" t="str">
        <f>IF(ISBLANK(BP_Annexe1C_Valorisations!D84),"",BP_Annexe1C_Valorisations!D84)</f>
        <v/>
      </c>
      <c r="E84" s="195" t="str">
        <f>IF(ISBLANK(BP_Annexe1C_Valorisations!E84),"",BP_Annexe1C_Valorisations!E84)</f>
        <v/>
      </c>
      <c r="F84" s="196" t="str">
        <f>IF(ISBLANK(BP_Annexe1C_Valorisations!F84),"",BP_Annexe1C_Valorisations!F84)</f>
        <v/>
      </c>
      <c r="G84" s="197" t="str">
        <f>IF(ISBLANK(BP_Annexe1C_Valorisations!G84),"",BP_Annexe1C_Valorisations!G84)</f>
        <v/>
      </c>
      <c r="H84" s="195" t="str">
        <f>IF(ISBLANK(BP_Annexe1C_Valorisations!H84),"",BP_Annexe1C_Valorisations!H84)</f>
        <v/>
      </c>
      <c r="I84" s="198" t="str">
        <f>IF(ISBLANK(BP_Annexe1C_Valorisations!I84),"",BP_Annexe1C_Valorisations!I84)</f>
        <v/>
      </c>
      <c r="J84" s="199" t="str">
        <f>IF(ISBLANK(BP_Annexe1C_Valorisations!J84),"",BP_Annexe1C_Valorisations!J84)</f>
        <v/>
      </c>
      <c r="K84" s="197" t="str">
        <f>IF(ISBLANK(BP_Annexe1C_Valorisations!K84),"",BP_Annexe1C_Valorisations!K84)</f>
        <v/>
      </c>
      <c r="L84" s="197" t="str">
        <f>IF(ISBLANK(BP_Annexe1C_Valorisations!L84),"",BP_Annexe1C_Valorisations!L84)</f>
        <v/>
      </c>
      <c r="M84" s="200" t="str">
        <f>IF(ISBLANK(BP_Annexe1C_Valorisations!M84),"",BP_Annexe1C_Valorisations!M84)</f>
        <v/>
      </c>
      <c r="N84" s="813" t="str">
        <f>IF(ISBLANK(BP_Annexe1C_Valorisations!N84),"",BP_Annexe1C_Valorisations!N84)</f>
        <v/>
      </c>
      <c r="O84" s="180"/>
      <c r="P84" s="261"/>
      <c r="Q84" s="1020"/>
      <c r="R84" s="1508"/>
      <c r="S84" s="1509"/>
      <c r="T84" s="807"/>
      <c r="U84" s="807"/>
      <c r="V84" s="831"/>
      <c r="W84" s="829" t="str">
        <f t="shared" si="6"/>
        <v/>
      </c>
      <c r="X84" s="1759"/>
      <c r="Y84" s="93"/>
      <c r="Z84" s="93"/>
      <c r="AA84" s="93"/>
    </row>
    <row r="85" spans="1:27" hidden="1" x14ac:dyDescent="0.35">
      <c r="A85" s="194" t="str">
        <f>IF(ISBLANK(BP_Annexe1C_Valorisations!A85),"",BP_Annexe1C_Valorisations!A85)</f>
        <v/>
      </c>
      <c r="B85" s="1779" t="str">
        <f>IF(ISBLANK(BP_Annexe1C_Valorisations!B85),"",BP_Annexe1C_Valorisations!B85)</f>
        <v/>
      </c>
      <c r="C85" s="1780" t="str">
        <f>IF(ISBLANK(BP_Annexe1C_Valorisations!C85),"",BP_Annexe1C_Valorisations!C85)</f>
        <v/>
      </c>
      <c r="D85" s="195" t="str">
        <f>IF(ISBLANK(BP_Annexe1C_Valorisations!D85),"",BP_Annexe1C_Valorisations!D85)</f>
        <v/>
      </c>
      <c r="E85" s="195" t="str">
        <f>IF(ISBLANK(BP_Annexe1C_Valorisations!E85),"",BP_Annexe1C_Valorisations!E85)</f>
        <v/>
      </c>
      <c r="F85" s="196" t="str">
        <f>IF(ISBLANK(BP_Annexe1C_Valorisations!F85),"",BP_Annexe1C_Valorisations!F85)</f>
        <v/>
      </c>
      <c r="G85" s="197" t="str">
        <f>IF(ISBLANK(BP_Annexe1C_Valorisations!G85),"",BP_Annexe1C_Valorisations!G85)</f>
        <v/>
      </c>
      <c r="H85" s="195" t="str">
        <f>IF(ISBLANK(BP_Annexe1C_Valorisations!H85),"",BP_Annexe1C_Valorisations!H85)</f>
        <v/>
      </c>
      <c r="I85" s="198" t="str">
        <f>IF(ISBLANK(BP_Annexe1C_Valorisations!I85),"",BP_Annexe1C_Valorisations!I85)</f>
        <v/>
      </c>
      <c r="J85" s="199" t="str">
        <f>IF(ISBLANK(BP_Annexe1C_Valorisations!J85),"",BP_Annexe1C_Valorisations!J85)</f>
        <v/>
      </c>
      <c r="K85" s="197" t="str">
        <f>IF(ISBLANK(BP_Annexe1C_Valorisations!K85),"",BP_Annexe1C_Valorisations!K85)</f>
        <v/>
      </c>
      <c r="L85" s="197" t="str">
        <f>IF(ISBLANK(BP_Annexe1C_Valorisations!L85),"",BP_Annexe1C_Valorisations!L85)</f>
        <v/>
      </c>
      <c r="M85" s="200" t="str">
        <f>IF(ISBLANK(BP_Annexe1C_Valorisations!M85),"",BP_Annexe1C_Valorisations!M85)</f>
        <v/>
      </c>
      <c r="N85" s="813" t="str">
        <f>IF(ISBLANK(BP_Annexe1C_Valorisations!N85),"",BP_Annexe1C_Valorisations!N85)</f>
        <v/>
      </c>
      <c r="O85" s="180"/>
      <c r="P85" s="261"/>
      <c r="Q85" s="1020"/>
      <c r="R85" s="1508"/>
      <c r="S85" s="1509"/>
      <c r="T85" s="807"/>
      <c r="U85" s="807"/>
      <c r="V85" s="831"/>
      <c r="W85" s="829" t="str">
        <f t="shared" si="6"/>
        <v/>
      </c>
      <c r="X85" s="1759"/>
      <c r="Y85" s="93"/>
      <c r="Z85" s="93"/>
      <c r="AA85" s="93"/>
    </row>
    <row r="86" spans="1:27" hidden="1" x14ac:dyDescent="0.35">
      <c r="A86" s="194" t="str">
        <f>IF(ISBLANK(BP_Annexe1C_Valorisations!A86),"",BP_Annexe1C_Valorisations!A86)</f>
        <v/>
      </c>
      <c r="B86" s="1779" t="str">
        <f>IF(ISBLANK(BP_Annexe1C_Valorisations!B86),"",BP_Annexe1C_Valorisations!B86)</f>
        <v/>
      </c>
      <c r="C86" s="1780" t="str">
        <f>IF(ISBLANK(BP_Annexe1C_Valorisations!C86),"",BP_Annexe1C_Valorisations!C86)</f>
        <v/>
      </c>
      <c r="D86" s="195" t="str">
        <f>IF(ISBLANK(BP_Annexe1C_Valorisations!D86),"",BP_Annexe1C_Valorisations!D86)</f>
        <v/>
      </c>
      <c r="E86" s="195" t="str">
        <f>IF(ISBLANK(BP_Annexe1C_Valorisations!E86),"",BP_Annexe1C_Valorisations!E86)</f>
        <v/>
      </c>
      <c r="F86" s="196" t="str">
        <f>IF(ISBLANK(BP_Annexe1C_Valorisations!F86),"",BP_Annexe1C_Valorisations!F86)</f>
        <v/>
      </c>
      <c r="G86" s="197" t="str">
        <f>IF(ISBLANK(BP_Annexe1C_Valorisations!G86),"",BP_Annexe1C_Valorisations!G86)</f>
        <v/>
      </c>
      <c r="H86" s="195" t="str">
        <f>IF(ISBLANK(BP_Annexe1C_Valorisations!H86),"",BP_Annexe1C_Valorisations!H86)</f>
        <v/>
      </c>
      <c r="I86" s="198" t="str">
        <f>IF(ISBLANK(BP_Annexe1C_Valorisations!I86),"",BP_Annexe1C_Valorisations!I86)</f>
        <v/>
      </c>
      <c r="J86" s="199" t="str">
        <f>IF(ISBLANK(BP_Annexe1C_Valorisations!J86),"",BP_Annexe1C_Valorisations!J86)</f>
        <v/>
      </c>
      <c r="K86" s="197" t="str">
        <f>IF(ISBLANK(BP_Annexe1C_Valorisations!K86),"",BP_Annexe1C_Valorisations!K86)</f>
        <v/>
      </c>
      <c r="L86" s="197" t="str">
        <f>IF(ISBLANK(BP_Annexe1C_Valorisations!L86),"",BP_Annexe1C_Valorisations!L86)</f>
        <v/>
      </c>
      <c r="M86" s="200" t="str">
        <f>IF(ISBLANK(BP_Annexe1C_Valorisations!M86),"",BP_Annexe1C_Valorisations!M86)</f>
        <v/>
      </c>
      <c r="N86" s="813" t="str">
        <f>IF(ISBLANK(BP_Annexe1C_Valorisations!N86),"",BP_Annexe1C_Valorisations!N86)</f>
        <v/>
      </c>
      <c r="O86" s="180"/>
      <c r="P86" s="261"/>
      <c r="Q86" s="1020"/>
      <c r="R86" s="1508"/>
      <c r="S86" s="1509"/>
      <c r="T86" s="807"/>
      <c r="U86" s="807"/>
      <c r="V86" s="831"/>
      <c r="W86" s="829" t="str">
        <f t="shared" si="6"/>
        <v/>
      </c>
      <c r="X86" s="1759"/>
      <c r="Y86" s="93"/>
      <c r="Z86" s="93"/>
      <c r="AA86" s="93"/>
    </row>
    <row r="87" spans="1:27" hidden="1" x14ac:dyDescent="0.35">
      <c r="A87" s="201" t="str">
        <f>IF(ISBLANK(BP_Annexe1C_Valorisations!A87),"",BP_Annexe1C_Valorisations!A87)</f>
        <v/>
      </c>
      <c r="B87" s="1829" t="str">
        <f>IF(ISBLANK(BP_Annexe1C_Valorisations!B87),"",BP_Annexe1C_Valorisations!B87)</f>
        <v/>
      </c>
      <c r="C87" s="1830" t="str">
        <f>IF(ISBLANK(BP_Annexe1C_Valorisations!C87),"",BP_Annexe1C_Valorisations!C87)</f>
        <v/>
      </c>
      <c r="D87" s="202" t="str">
        <f>IF(ISBLANK(BP_Annexe1C_Valorisations!D87),"",BP_Annexe1C_Valorisations!D87)</f>
        <v/>
      </c>
      <c r="E87" s="202" t="str">
        <f>IF(ISBLANK(BP_Annexe1C_Valorisations!E87),"",BP_Annexe1C_Valorisations!E87)</f>
        <v/>
      </c>
      <c r="F87" s="203" t="str">
        <f>IF(ISBLANK(BP_Annexe1C_Valorisations!F87),"",BP_Annexe1C_Valorisations!F87)</f>
        <v/>
      </c>
      <c r="G87" s="204" t="str">
        <f>IF(ISBLANK(BP_Annexe1C_Valorisations!G87),"",BP_Annexe1C_Valorisations!G87)</f>
        <v/>
      </c>
      <c r="H87" s="202" t="str">
        <f>IF(ISBLANK(BP_Annexe1C_Valorisations!H87),"",BP_Annexe1C_Valorisations!H87)</f>
        <v/>
      </c>
      <c r="I87" s="205" t="str">
        <f>IF(ISBLANK(BP_Annexe1C_Valorisations!I87),"",BP_Annexe1C_Valorisations!I87)</f>
        <v/>
      </c>
      <c r="J87" s="206" t="str">
        <f>IF(ISBLANK(BP_Annexe1C_Valorisations!J87),"",BP_Annexe1C_Valorisations!J87)</f>
        <v/>
      </c>
      <c r="K87" s="204" t="str">
        <f>IF(ISBLANK(BP_Annexe1C_Valorisations!K87),"",BP_Annexe1C_Valorisations!K87)</f>
        <v/>
      </c>
      <c r="L87" s="204" t="str">
        <f>IF(ISBLANK(BP_Annexe1C_Valorisations!L87),"",BP_Annexe1C_Valorisations!L87)</f>
        <v/>
      </c>
      <c r="M87" s="207" t="str">
        <f>IF(ISBLANK(BP_Annexe1C_Valorisations!M87),"",BP_Annexe1C_Valorisations!M87)</f>
        <v/>
      </c>
      <c r="N87" s="813" t="str">
        <f>IF(ISBLANK(BP_Annexe1C_Valorisations!N87),"",BP_Annexe1C_Valorisations!N87)</f>
        <v/>
      </c>
      <c r="O87" s="180"/>
      <c r="P87" s="261"/>
      <c r="Q87" s="1020"/>
      <c r="R87" s="1508"/>
      <c r="S87" s="1509"/>
      <c r="T87" s="807"/>
      <c r="U87" s="807"/>
      <c r="V87" s="831"/>
      <c r="W87" s="829" t="str">
        <f t="shared" si="6"/>
        <v/>
      </c>
      <c r="X87" s="1760"/>
      <c r="Y87" s="93"/>
      <c r="Z87" s="93"/>
      <c r="AA87" s="93"/>
    </row>
    <row r="88" spans="1:27" x14ac:dyDescent="0.35">
      <c r="A88" s="1775" t="s">
        <v>283</v>
      </c>
      <c r="B88" s="1775"/>
      <c r="C88" s="1775"/>
      <c r="D88" s="1776"/>
      <c r="E88" s="1776"/>
      <c r="F88" s="131">
        <f>IF(ISBLANK(BP_Annexe1C_Valorisations!F88),"",BP_Annexe1C_Valorisations!F88)</f>
        <v>0</v>
      </c>
      <c r="G88" s="129">
        <f>IF(ISBLANK(BP_Annexe1C_Valorisations!G88),"",BP_Annexe1C_Valorisations!G88)</f>
        <v>0</v>
      </c>
      <c r="H88" s="121">
        <f>IF(ISBLANK(BP_Annexe1C_Valorisations!H88),"",BP_Annexe1C_Valorisations!H88)</f>
        <v>0</v>
      </c>
      <c r="I88" s="129">
        <f>IF(ISBLANK(BP_Annexe1C_Valorisations!I88),"",BP_Annexe1C_Valorisations!I88)</f>
        <v>0</v>
      </c>
      <c r="J88" s="121">
        <f>IF(ISBLANK(BP_Annexe1C_Valorisations!J88),"",BP_Annexe1C_Valorisations!J88)</f>
        <v>0</v>
      </c>
      <c r="K88" s="116">
        <f>IF(ISBLANK(BP_Annexe1C_Valorisations!K88),"",BP_Annexe1C_Valorisations!K88)</f>
        <v>0</v>
      </c>
      <c r="L88" s="116">
        <f>IF(ISBLANK(BP_Annexe1C_Valorisations!L88),"",BP_Annexe1C_Valorisations!L88)</f>
        <v>0</v>
      </c>
      <c r="M88" s="384">
        <f>IF(ISBLANK(BP_Annexe1C_Valorisations!M88),"",BP_Annexe1C_Valorisations!M88)</f>
        <v>0</v>
      </c>
      <c r="N88" s="186"/>
      <c r="O88" s="223"/>
      <c r="P88" s="261"/>
      <c r="R88" s="279"/>
      <c r="S88" s="1789" t="s">
        <v>295</v>
      </c>
      <c r="T88" s="1789"/>
      <c r="U88" s="1538"/>
      <c r="V88" s="105">
        <f>SUM(V78:V87)</f>
        <v>0</v>
      </c>
      <c r="W88" s="106"/>
      <c r="X88" s="825"/>
      <c r="Y88" s="93"/>
      <c r="Z88" s="93"/>
      <c r="AA88" s="93"/>
    </row>
    <row r="89" spans="1:27" x14ac:dyDescent="0.35">
      <c r="A89" s="1819" t="s">
        <v>284</v>
      </c>
      <c r="B89" s="1819"/>
      <c r="C89" s="1819"/>
      <c r="D89" s="1820"/>
      <c r="E89" s="1820"/>
      <c r="F89" s="161">
        <f>IF(ISBLANK(BP_Annexe1C_Valorisations!F89),"",BP_Annexe1C_Valorisations!F89)</f>
        <v>0</v>
      </c>
      <c r="G89" s="162">
        <f>IF(ISBLANK(BP_Annexe1C_Valorisations!G89),"",BP_Annexe1C_Valorisations!G89)</f>
        <v>0</v>
      </c>
      <c r="H89" s="1542">
        <f>IF(ISBLANK(BP_Annexe1C_Valorisations!H89),"",BP_Annexe1C_Valorisations!H89)</f>
        <v>0</v>
      </c>
      <c r="I89" s="162">
        <f>IF(ISBLANK(BP_Annexe1C_Valorisations!I89),"",BP_Annexe1C_Valorisations!I89)</f>
        <v>0</v>
      </c>
      <c r="J89" s="157">
        <f>IF(ISBLANK(BP_Annexe1C_Valorisations!J89),"",BP_Annexe1C_Valorisations!J89)</f>
        <v>0</v>
      </c>
      <c r="K89" s="158">
        <f>IF(ISBLANK(BP_Annexe1C_Valorisations!K89),"",BP_Annexe1C_Valorisations!K89)</f>
        <v>0</v>
      </c>
      <c r="L89" s="158">
        <f>IF(ISBLANK(BP_Annexe1C_Valorisations!L89),"",BP_Annexe1C_Valorisations!L89)</f>
        <v>0</v>
      </c>
      <c r="M89" s="180"/>
      <c r="N89" s="1516">
        <f>IF(ISBLANK(BP_Annexe1C_Valorisations!N89),"",BP_Annexe1C_Valorisations!N89)</f>
        <v>0</v>
      </c>
      <c r="O89" s="223"/>
      <c r="P89" s="261"/>
      <c r="R89" s="134"/>
      <c r="S89" s="134"/>
      <c r="T89" s="134"/>
      <c r="U89" s="1766" t="s">
        <v>296</v>
      </c>
      <c r="V89" s="1767"/>
      <c r="W89" s="1516">
        <f>SUM(W78:W87)</f>
        <v>0</v>
      </c>
      <c r="X89" s="93"/>
      <c r="Y89" s="93"/>
      <c r="Z89" s="93"/>
      <c r="AA89" s="93"/>
    </row>
    <row r="90" spans="1:27" ht="15" customHeight="1" x14ac:dyDescent="0.35">
      <c r="A90" s="1808" t="s">
        <v>285</v>
      </c>
      <c r="B90" s="1808"/>
      <c r="C90" s="1808"/>
      <c r="D90" s="1808"/>
      <c r="E90" s="1808"/>
      <c r="F90" s="1518">
        <f>IF(ISBLANK(BP_Annexe1C_Valorisations!F90),"",BP_Annexe1C_Valorisations!F90)</f>
        <v>0</v>
      </c>
      <c r="G90" s="1520"/>
      <c r="H90" s="1543" t="str">
        <f>IF(ISBLANK(BP_Annexe1C_Valorisations!H90),"",BP_Annexe1C_Valorisations!H90)</f>
        <v/>
      </c>
      <c r="I90" s="1518">
        <f>IF(ISBLANK(BP_Annexe1C_Valorisations!I90),"",BP_Annexe1C_Valorisations!I90)</f>
        <v>0</v>
      </c>
      <c r="J90" s="1519" t="str">
        <f>IF(ISBLANK(BP_Annexe1C_Valorisations!J90),"",BP_Annexe1C_Valorisations!J90)</f>
        <v/>
      </c>
      <c r="K90" s="1519"/>
      <c r="L90" s="1520" t="str">
        <f>IF(ISBLANK(BP_Annexe1C_Valorisations!L90),"",BP_Annexe1C_Valorisations!L90)</f>
        <v/>
      </c>
      <c r="M90" s="180"/>
      <c r="N90" s="1517" t="str">
        <f>IF(ISBLANK(BP_Annexe1C_Valorisations!N90),"",BP_Annexe1C_Valorisations!N90)</f>
        <v/>
      </c>
      <c r="O90" s="180"/>
      <c r="P90" s="261"/>
      <c r="Q90" s="134"/>
      <c r="R90" s="134"/>
      <c r="S90" s="134"/>
      <c r="T90" s="134"/>
      <c r="U90" s="1766"/>
      <c r="V90" s="1767"/>
      <c r="W90" s="1517"/>
      <c r="AA90" s="93"/>
    </row>
    <row r="91" spans="1:27" ht="15" thickBot="1" x14ac:dyDescent="0.4">
      <c r="A91" s="180"/>
      <c r="B91" s="180"/>
      <c r="C91" s="180"/>
      <c r="D91" s="180"/>
      <c r="E91" s="180"/>
      <c r="F91" s="180"/>
      <c r="G91" s="180"/>
      <c r="H91" s="180"/>
      <c r="I91" s="180"/>
      <c r="J91" s="180"/>
      <c r="K91" s="180"/>
      <c r="L91" s="180"/>
      <c r="M91" s="180"/>
      <c r="N91" s="180"/>
      <c r="O91" s="180"/>
      <c r="P91" s="261"/>
      <c r="Q91" s="229"/>
      <c r="R91" s="229"/>
      <c r="S91" s="229"/>
      <c r="T91" s="229"/>
      <c r="U91" s="229"/>
    </row>
    <row r="92" spans="1:27" ht="15" customHeight="1" x14ac:dyDescent="0.35">
      <c r="A92" s="405" t="s">
        <v>282</v>
      </c>
      <c r="B92" s="178"/>
      <c r="C92" s="180"/>
      <c r="D92" s="180"/>
      <c r="E92" s="180"/>
      <c r="F92" s="1562" t="s">
        <v>96</v>
      </c>
      <c r="G92" s="1563"/>
      <c r="H92" s="1564"/>
      <c r="I92" s="1537" t="s">
        <v>127</v>
      </c>
      <c r="J92" s="1537"/>
      <c r="K92" s="1537"/>
      <c r="L92" s="1537"/>
      <c r="M92" s="180"/>
      <c r="N92" s="1501">
        <f>IF(ISBLANK(BP_Annexe1C_Valorisations!N92),"",BP_Annexe1C_Valorisations!N92)</f>
        <v>0</v>
      </c>
      <c r="O92" s="180"/>
      <c r="P92" s="261"/>
      <c r="T92" s="1525" t="s">
        <v>142</v>
      </c>
      <c r="U92" s="1525"/>
      <c r="V92" s="1768"/>
      <c r="W92" s="1514">
        <f>W71+W89</f>
        <v>0</v>
      </c>
      <c r="AA92" s="93"/>
    </row>
    <row r="93" spans="1:27" ht="21.5" thickBot="1" x14ac:dyDescent="0.4">
      <c r="A93" s="179" t="s">
        <v>101</v>
      </c>
      <c r="B93" s="178"/>
      <c r="C93" s="180"/>
      <c r="D93" s="180"/>
      <c r="E93" s="180"/>
      <c r="F93" s="133" t="s">
        <v>97</v>
      </c>
      <c r="G93" s="124" t="s">
        <v>472</v>
      </c>
      <c r="H93" s="128" t="s">
        <v>473</v>
      </c>
      <c r="I93" s="133" t="s">
        <v>82</v>
      </c>
      <c r="J93" s="120" t="s">
        <v>83</v>
      </c>
      <c r="K93" s="120" t="s">
        <v>84</v>
      </c>
      <c r="L93" s="614" t="s">
        <v>89</v>
      </c>
      <c r="M93" s="180"/>
      <c r="N93" s="1502" t="str">
        <f>IF(ISBLANK(BP_Annexe1C_Valorisations!N93),"",BP_Annexe1C_Valorisations!N93)</f>
        <v/>
      </c>
      <c r="O93" s="180"/>
      <c r="P93" s="261"/>
      <c r="T93" s="1525"/>
      <c r="U93" s="1525"/>
      <c r="V93" s="1768"/>
      <c r="W93" s="1515"/>
      <c r="AA93" s="93"/>
    </row>
    <row r="94" spans="1:27" ht="15" customHeight="1" x14ac:dyDescent="0.35">
      <c r="A94" s="181"/>
      <c r="B94" s="180"/>
      <c r="C94" s="180"/>
      <c r="D94" s="180"/>
      <c r="E94" s="616" t="s">
        <v>278</v>
      </c>
      <c r="F94" s="156">
        <f>IF(ISBLANK(BP_Annexe1C_Valorisations!F94),"",BP_Annexe1C_Valorisations!F94)</f>
        <v>0</v>
      </c>
      <c r="G94" s="157">
        <f>IF(ISBLANK(BP_Annexe1C_Valorisations!G94),"",BP_Annexe1C_Valorisations!G94)</f>
        <v>0</v>
      </c>
      <c r="H94" s="158">
        <f>IF(ISBLANK(BP_Annexe1C_Valorisations!H94),"",BP_Annexe1C_Valorisations!H94)</f>
        <v>0</v>
      </c>
      <c r="I94" s="156">
        <f>IF(ISBLANK(BP_Annexe1C_Valorisations!I94),"",BP_Annexe1C_Valorisations!I94)</f>
        <v>0</v>
      </c>
      <c r="J94" s="157">
        <f>IF(ISBLANK(BP_Annexe1C_Valorisations!J94),"",BP_Annexe1C_Valorisations!J94)</f>
        <v>0</v>
      </c>
      <c r="K94" s="157">
        <f>IF(ISBLANK(BP_Annexe1C_Valorisations!K94),"",BP_Annexe1C_Valorisations!K94)</f>
        <v>0</v>
      </c>
      <c r="L94" s="158">
        <f>IF(ISBLANK(BP_Annexe1C_Valorisations!L94),"",BP_Annexe1C_Valorisations!L94)</f>
        <v>0</v>
      </c>
      <c r="M94" s="180"/>
      <c r="N94" s="180"/>
      <c r="O94" s="180"/>
      <c r="P94" s="261"/>
      <c r="Q94" s="617"/>
      <c r="R94" s="617"/>
      <c r="S94" s="617"/>
      <c r="AA94" s="93"/>
    </row>
    <row r="95" spans="1:27" ht="15" customHeight="1" x14ac:dyDescent="0.35">
      <c r="A95" s="181"/>
      <c r="B95" s="180"/>
      <c r="C95" s="180"/>
      <c r="D95" s="180"/>
      <c r="E95" s="616" t="s">
        <v>291</v>
      </c>
      <c r="F95" s="1573">
        <f>IF(ISBLANK(BP_Annexe1C_Valorisations!F95),"",BP_Annexe1C_Valorisations!F95)</f>
        <v>0</v>
      </c>
      <c r="G95" s="1576"/>
      <c r="H95" s="1574"/>
      <c r="I95" s="1510">
        <f>IF(ISBLANK(BP_Annexe1C_Valorisations!I95),"",BP_Annexe1C_Valorisations!I95)</f>
        <v>0</v>
      </c>
      <c r="J95" s="1510" t="str">
        <f>IF(ISBLANK(BP_Annexe1C_Valorisations!J95),"",BP_Annexe1C_Valorisations!J95)</f>
        <v/>
      </c>
      <c r="K95" s="1510" t="str">
        <f>IF(ISBLANK(BP_Annexe1C_Valorisations!K95),"",BP_Annexe1C_Valorisations!K95)</f>
        <v/>
      </c>
      <c r="L95" s="1510" t="str">
        <f>IF(ISBLANK(BP_Annexe1C_Valorisations!L95),"",BP_Annexe1C_Valorisations!L95)</f>
        <v/>
      </c>
      <c r="M95" s="180"/>
      <c r="N95" s="180"/>
      <c r="O95" s="1500" t="s">
        <v>418</v>
      </c>
      <c r="P95" s="261"/>
      <c r="Q95" s="617"/>
      <c r="R95" s="617"/>
      <c r="S95" s="617"/>
      <c r="V95" s="617"/>
      <c r="X95" s="1500" t="s">
        <v>418</v>
      </c>
      <c r="AA95" s="93"/>
    </row>
    <row r="96" spans="1:27" x14ac:dyDescent="0.35">
      <c r="A96" s="180"/>
      <c r="B96" s="180"/>
      <c r="C96" s="180"/>
      <c r="D96" s="180"/>
      <c r="E96" s="180"/>
      <c r="F96" s="180"/>
      <c r="G96" s="180"/>
      <c r="H96" s="180"/>
      <c r="I96" s="1513" t="s">
        <v>93</v>
      </c>
      <c r="J96" s="1513"/>
      <c r="K96" s="1513"/>
      <c r="L96" s="1513"/>
      <c r="M96" s="180"/>
      <c r="N96" s="180"/>
      <c r="O96" s="1500"/>
      <c r="P96" s="261"/>
      <c r="Q96" s="617"/>
      <c r="R96" s="617"/>
      <c r="S96" s="617"/>
      <c r="T96" s="617"/>
      <c r="V96" s="617"/>
      <c r="X96" s="1500"/>
    </row>
    <row r="97" spans="1:24" ht="15" thickBot="1" x14ac:dyDescent="0.4">
      <c r="A97" s="180"/>
      <c r="B97" s="180"/>
      <c r="C97" s="180"/>
      <c r="D97" s="180"/>
      <c r="E97" s="180"/>
      <c r="F97" s="180"/>
      <c r="G97" s="180"/>
      <c r="H97" s="180"/>
      <c r="I97" s="132" t="s">
        <v>94</v>
      </c>
      <c r="J97" s="120" t="s">
        <v>474</v>
      </c>
      <c r="K97" s="120" t="s">
        <v>129</v>
      </c>
      <c r="L97" s="614" t="s">
        <v>475</v>
      </c>
      <c r="M97" s="180"/>
      <c r="N97" s="180"/>
      <c r="O97" s="1500"/>
      <c r="P97" s="261"/>
      <c r="Q97" s="617"/>
      <c r="R97" s="617"/>
      <c r="S97" s="617"/>
      <c r="T97" s="617"/>
      <c r="V97" s="617"/>
      <c r="X97" s="1500"/>
    </row>
    <row r="98" spans="1:24" x14ac:dyDescent="0.35">
      <c r="A98" s="180"/>
      <c r="B98" s="180"/>
      <c r="C98" s="180"/>
      <c r="D98" s="180"/>
      <c r="E98" s="180"/>
      <c r="F98" s="180"/>
      <c r="G98" s="180"/>
      <c r="H98" s="1007" t="s">
        <v>278</v>
      </c>
      <c r="I98" s="954">
        <f>IF(ISBLANK(BP_Annexe1C_Valorisations!I98),"",BP_Annexe1C_Valorisations!I98)</f>
        <v>0</v>
      </c>
      <c r="J98" s="955">
        <f>IF(ISBLANK(BP_Annexe1C_Valorisations!J98),"",BP_Annexe1C_Valorisations!J98)</f>
        <v>0</v>
      </c>
      <c r="K98" s="955">
        <f>IF(ISBLANK(BP_Annexe1C_Valorisations!K98),"",BP_Annexe1C_Valorisations!K98)</f>
        <v>0</v>
      </c>
      <c r="L98" s="956">
        <f>IF(ISBLANK(BP_Annexe1C_Valorisations!L98),"",BP_Annexe1C_Valorisations!L98)</f>
        <v>0</v>
      </c>
      <c r="M98" s="180"/>
      <c r="N98" s="180"/>
      <c r="O98" s="1501">
        <f>IF(ISBLANK(BP_Annexe1C_Valorisations!O98),"",BP_Annexe1C_Valorisations!O98)</f>
        <v>0</v>
      </c>
      <c r="P98" s="261"/>
      <c r="Q98" s="617"/>
      <c r="R98" s="617"/>
      <c r="S98" s="617"/>
      <c r="T98" s="617"/>
      <c r="X98" s="1501">
        <f>V48+W92</f>
        <v>0</v>
      </c>
    </row>
    <row r="99" spans="1:24" ht="15" thickBot="1" x14ac:dyDescent="0.4">
      <c r="A99" s="180"/>
      <c r="B99" s="180"/>
      <c r="C99" s="180"/>
      <c r="D99" s="180"/>
      <c r="E99" s="180"/>
      <c r="F99" s="180"/>
      <c r="G99" s="180"/>
      <c r="H99" s="1007" t="s">
        <v>291</v>
      </c>
      <c r="I99" s="1781">
        <f>IF(ISBLANK(BP_Annexe1C_Valorisations!I99),"",BP_Annexe1C_Valorisations!I99)</f>
        <v>0</v>
      </c>
      <c r="J99" s="1781" t="str">
        <f>IF(ISBLANK(BP_Annexe1C_Valorisations!J99),"",BP_Annexe1C_Valorisations!J99)</f>
        <v/>
      </c>
      <c r="K99" s="1781" t="str">
        <f>IF(ISBLANK(BP_Annexe1C_Valorisations!K99),"",BP_Annexe1C_Valorisations!K99)</f>
        <v/>
      </c>
      <c r="L99" s="1782" t="str">
        <f>IF(ISBLANK(BP_Annexe1C_Valorisations!L99),"",BP_Annexe1C_Valorisations!L99)</f>
        <v/>
      </c>
      <c r="M99" s="180"/>
      <c r="N99" s="180"/>
      <c r="O99" s="1502" t="str">
        <f>IF(ISBLANK(BP_Annexe1C_Valorisations!O99),"",BP_Annexe1C_Valorisations!O99)</f>
        <v/>
      </c>
      <c r="P99" s="261"/>
      <c r="Q99" s="617"/>
      <c r="R99" s="617"/>
      <c r="S99" s="617"/>
      <c r="T99" s="617"/>
      <c r="X99" s="1502" t="str">
        <f>IF(ISBLANK(BP_Annexe1C_Valorisations!V99),"",BP_Annexe1C_Valorisations!V99)</f>
        <v/>
      </c>
    </row>
    <row r="100" spans="1:24" x14ac:dyDescent="0.35">
      <c r="V100" s="35"/>
      <c r="X100" s="228"/>
    </row>
    <row r="103" spans="1:24" x14ac:dyDescent="0.35">
      <c r="P103" s="617"/>
      <c r="Q103" s="617"/>
      <c r="R103" s="617"/>
      <c r="S103" s="617"/>
      <c r="T103" s="617"/>
      <c r="U103" s="617"/>
      <c r="V103" s="617"/>
      <c r="W103" s="617"/>
    </row>
  </sheetData>
  <sheetProtection password="D3BB" sheet="1" formatColumns="0" formatRows="0"/>
  <mergeCells count="234">
    <mergeCell ref="F90:G90"/>
    <mergeCell ref="F58:G58"/>
    <mergeCell ref="Q31:R31"/>
    <mergeCell ref="Q32:R32"/>
    <mergeCell ref="Q33:R33"/>
    <mergeCell ref="Q34:R34"/>
    <mergeCell ref="H42:J42"/>
    <mergeCell ref="K42:M42"/>
    <mergeCell ref="F57:N57"/>
    <mergeCell ref="H58:J58"/>
    <mergeCell ref="A54:W54"/>
    <mergeCell ref="A57:B59"/>
    <mergeCell ref="A56:B56"/>
    <mergeCell ref="A40:E40"/>
    <mergeCell ref="A41:E41"/>
    <mergeCell ref="A36:B36"/>
    <mergeCell ref="A38:B38"/>
    <mergeCell ref="A39:B39"/>
    <mergeCell ref="A31:B31"/>
    <mergeCell ref="A32:B32"/>
    <mergeCell ref="A33:B33"/>
    <mergeCell ref="W75:W77"/>
    <mergeCell ref="A70:E70"/>
    <mergeCell ref="A71:E71"/>
    <mergeCell ref="Q19:R19"/>
    <mergeCell ref="Q20:R20"/>
    <mergeCell ref="Q21:R21"/>
    <mergeCell ref="A22:E22"/>
    <mergeCell ref="N28:N29"/>
    <mergeCell ref="A30:B30"/>
    <mergeCell ref="O27:O29"/>
    <mergeCell ref="H28:J28"/>
    <mergeCell ref="A20:B20"/>
    <mergeCell ref="F28:G28"/>
    <mergeCell ref="F24:G24"/>
    <mergeCell ref="W57:W59"/>
    <mergeCell ref="Q60:R60"/>
    <mergeCell ref="Q66:R66"/>
    <mergeCell ref="Q68:R68"/>
    <mergeCell ref="Q69:R69"/>
    <mergeCell ref="W71:W72"/>
    <mergeCell ref="U57:U59"/>
    <mergeCell ref="T57:T59"/>
    <mergeCell ref="S57:S59"/>
    <mergeCell ref="V57:V59"/>
    <mergeCell ref="Q57:R59"/>
    <mergeCell ref="T70:U70"/>
    <mergeCell ref="A75:A77"/>
    <mergeCell ref="B75:C77"/>
    <mergeCell ref="D75:D77"/>
    <mergeCell ref="E75:E77"/>
    <mergeCell ref="A66:B66"/>
    <mergeCell ref="A67:B67"/>
    <mergeCell ref="U41:V42"/>
    <mergeCell ref="U75:U77"/>
    <mergeCell ref="K49:M49"/>
    <mergeCell ref="I76:L76"/>
    <mergeCell ref="M76:M77"/>
    <mergeCell ref="C56:O56"/>
    <mergeCell ref="F72:G72"/>
    <mergeCell ref="A61:B61"/>
    <mergeCell ref="A62:B62"/>
    <mergeCell ref="O57:O59"/>
    <mergeCell ref="F42:G42"/>
    <mergeCell ref="F49:G49"/>
    <mergeCell ref="A69:B69"/>
    <mergeCell ref="C8:O8"/>
    <mergeCell ref="Q7:R8"/>
    <mergeCell ref="D9:D11"/>
    <mergeCell ref="E9:E11"/>
    <mergeCell ref="D27:D29"/>
    <mergeCell ref="W9:W11"/>
    <mergeCell ref="A21:B21"/>
    <mergeCell ref="A24:E24"/>
    <mergeCell ref="H24:J24"/>
    <mergeCell ref="K24:M24"/>
    <mergeCell ref="Q13:R13"/>
    <mergeCell ref="Q14:R14"/>
    <mergeCell ref="Q15:R15"/>
    <mergeCell ref="Q16:R16"/>
    <mergeCell ref="Q17:R17"/>
    <mergeCell ref="F10:G10"/>
    <mergeCell ref="C26:O26"/>
    <mergeCell ref="K28:M28"/>
    <mergeCell ref="A27:B29"/>
    <mergeCell ref="C27:C29"/>
    <mergeCell ref="C9:C11"/>
    <mergeCell ref="F9:N9"/>
    <mergeCell ref="A23:E23"/>
    <mergeCell ref="O23:O24"/>
    <mergeCell ref="W89:W90"/>
    <mergeCell ref="V9:V11"/>
    <mergeCell ref="A53:W53"/>
    <mergeCell ref="W41:W42"/>
    <mergeCell ref="V47:W47"/>
    <mergeCell ref="V48:W49"/>
    <mergeCell ref="A89:E89"/>
    <mergeCell ref="H89:H90"/>
    <mergeCell ref="N89:N90"/>
    <mergeCell ref="A90:E90"/>
    <mergeCell ref="I90:L90"/>
    <mergeCell ref="A49:E49"/>
    <mergeCell ref="H49:J49"/>
    <mergeCell ref="O41:O42"/>
    <mergeCell ref="A42:E42"/>
    <mergeCell ref="A9:B11"/>
    <mergeCell ref="A25:B26"/>
    <mergeCell ref="A35:B35"/>
    <mergeCell ref="O9:O11"/>
    <mergeCell ref="H10:J10"/>
    <mergeCell ref="K10:M10"/>
    <mergeCell ref="N10:N11"/>
    <mergeCell ref="A37:B37"/>
    <mergeCell ref="B87:C87"/>
    <mergeCell ref="A34:B34"/>
    <mergeCell ref="O2:Q2"/>
    <mergeCell ref="C2:N2"/>
    <mergeCell ref="C3:N3"/>
    <mergeCell ref="X57:X59"/>
    <mergeCell ref="X75:X77"/>
    <mergeCell ref="S26:X26"/>
    <mergeCell ref="S56:X56"/>
    <mergeCell ref="X9:X11"/>
    <mergeCell ref="S8:X8"/>
    <mergeCell ref="X27:X29"/>
    <mergeCell ref="N75:N77"/>
    <mergeCell ref="T9:T11"/>
    <mergeCell ref="N47:O47"/>
    <mergeCell ref="A48:E48"/>
    <mergeCell ref="N48:O49"/>
    <mergeCell ref="K58:M58"/>
    <mergeCell ref="N58:N59"/>
    <mergeCell ref="A60:B60"/>
    <mergeCell ref="U9:U11"/>
    <mergeCell ref="U27:U29"/>
    <mergeCell ref="T22:U22"/>
    <mergeCell ref="E57:E59"/>
    <mergeCell ref="O3:R3"/>
    <mergeCell ref="I92:L92"/>
    <mergeCell ref="C5:D5"/>
    <mergeCell ref="N5:O5"/>
    <mergeCell ref="V27:V29"/>
    <mergeCell ref="T40:U40"/>
    <mergeCell ref="Q25:R26"/>
    <mergeCell ref="Q27:R29"/>
    <mergeCell ref="S27:S29"/>
    <mergeCell ref="T27:T29"/>
    <mergeCell ref="Q30:R30"/>
    <mergeCell ref="Q36:R36"/>
    <mergeCell ref="Q35:R35"/>
    <mergeCell ref="A6:W6"/>
    <mergeCell ref="E27:E29"/>
    <mergeCell ref="F27:N27"/>
    <mergeCell ref="A7:B8"/>
    <mergeCell ref="A12:B12"/>
    <mergeCell ref="A18:B18"/>
    <mergeCell ref="A19:B19"/>
    <mergeCell ref="T5:W5"/>
    <mergeCell ref="W23:W24"/>
    <mergeCell ref="W27:W29"/>
    <mergeCell ref="Q9:R11"/>
    <mergeCell ref="S9:S11"/>
    <mergeCell ref="A68:B68"/>
    <mergeCell ref="I96:L96"/>
    <mergeCell ref="I99:L99"/>
    <mergeCell ref="N92:N93"/>
    <mergeCell ref="O71:O72"/>
    <mergeCell ref="A72:E72"/>
    <mergeCell ref="H72:J72"/>
    <mergeCell ref="K72:M72"/>
    <mergeCell ref="R84:S84"/>
    <mergeCell ref="S88:U88"/>
    <mergeCell ref="R79:S79"/>
    <mergeCell ref="R80:S80"/>
    <mergeCell ref="R81:S81"/>
    <mergeCell ref="R82:S82"/>
    <mergeCell ref="R83:S83"/>
    <mergeCell ref="U71:V72"/>
    <mergeCell ref="V75:V77"/>
    <mergeCell ref="D74:N74"/>
    <mergeCell ref="F75:M75"/>
    <mergeCell ref="F76:G76"/>
    <mergeCell ref="F92:H92"/>
    <mergeCell ref="F95:H95"/>
    <mergeCell ref="U89:V90"/>
    <mergeCell ref="R86:S86"/>
    <mergeCell ref="R85:S85"/>
    <mergeCell ref="I95:L95"/>
    <mergeCell ref="K45:M45"/>
    <mergeCell ref="C57:C59"/>
    <mergeCell ref="D57:D59"/>
    <mergeCell ref="Q56:R56"/>
    <mergeCell ref="A47:E47"/>
    <mergeCell ref="S47:U47"/>
    <mergeCell ref="S48:U49"/>
    <mergeCell ref="Q61:R61"/>
    <mergeCell ref="Q62:R62"/>
    <mergeCell ref="Q63:R63"/>
    <mergeCell ref="Q64:R64"/>
    <mergeCell ref="Q65:R65"/>
    <mergeCell ref="F45:G45"/>
    <mergeCell ref="H45:J45"/>
    <mergeCell ref="A88:E88"/>
    <mergeCell ref="B78:C78"/>
    <mergeCell ref="B84:C84"/>
    <mergeCell ref="B85:C85"/>
    <mergeCell ref="B86:C86"/>
    <mergeCell ref="A63:B63"/>
    <mergeCell ref="A64:B64"/>
    <mergeCell ref="A65:B65"/>
    <mergeCell ref="T3:V3"/>
    <mergeCell ref="X30:X39"/>
    <mergeCell ref="X60:X69"/>
    <mergeCell ref="X78:X87"/>
    <mergeCell ref="X12:X21"/>
    <mergeCell ref="T74:X74"/>
    <mergeCell ref="O95:O97"/>
    <mergeCell ref="O98:O99"/>
    <mergeCell ref="X95:X97"/>
    <mergeCell ref="X98:X99"/>
    <mergeCell ref="R87:S87"/>
    <mergeCell ref="R78:S78"/>
    <mergeCell ref="W92:W93"/>
    <mergeCell ref="Q75:Q77"/>
    <mergeCell ref="R75:S77"/>
    <mergeCell ref="T75:T77"/>
    <mergeCell ref="Q37:R37"/>
    <mergeCell ref="Q38:R38"/>
    <mergeCell ref="Q39:R39"/>
    <mergeCell ref="Q67:R67"/>
    <mergeCell ref="Q12:R12"/>
    <mergeCell ref="Q18:R18"/>
    <mergeCell ref="U23:V24"/>
    <mergeCell ref="T92:V93"/>
  </mergeCells>
  <conditionalFormatting sqref="N5:O5">
    <cfRule type="expression" dxfId="36" priority="4">
      <formula>ISBLANK($N$5)</formula>
    </cfRule>
  </conditionalFormatting>
  <conditionalFormatting sqref="X5">
    <cfRule type="expression" dxfId="35" priority="3">
      <formula>ISBLANK($X$5)</formula>
    </cfRule>
  </conditionalFormatting>
  <dataValidations disablePrompts="1" count="1">
    <dataValidation type="list" allowBlank="1" showInputMessage="1" showErrorMessage="1" sqref="S12:S21 S60:S69" xr:uid="{BA276891-96F8-4F8C-ACA9-A723FFE71E5D}">
      <formula1>Binaire</formula1>
    </dataValidation>
  </dataValidations>
  <printOptions horizontalCentered="1"/>
  <pageMargins left="0.11811023622047245" right="0.11811023622047245" top="0.15748031496062992" bottom="0.15748031496062992" header="0" footer="0"/>
  <pageSetup paperSize="9" scale="77" fitToHeight="0" orientation="landscape" r:id="rId1"/>
  <headerFooter>
    <oddFooter>&amp;L&amp;F&amp;C&amp;A&amp;R&amp;P/&amp;N</oddFooter>
  </headerFooter>
  <rowBreaks count="1" manualBreakCount="1">
    <brk id="52" min="2" max="22" man="1"/>
  </rowBreaks>
  <ignoredErrors>
    <ignoredError sqref="P25" numberStoredAsText="1"/>
    <ignoredError sqref="W12 W18:W21" unlockedFormula="1"/>
    <ignoredError sqref="G70"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8B2FA10E-0947-4F3E-945B-EB32FDD9EFB8}">
            <xm:f>$V$48=BE_Annexe1A_Depenses!$AB$78+BE_Annexe1A_Depenses!$AC$78</xm:f>
            <x14:dxf>
              <fill>
                <patternFill>
                  <bgColor theme="8" tint="0.59996337778862885"/>
                </patternFill>
              </fill>
            </x14:dxf>
          </x14:cfRule>
          <xm:sqref>V48:W49</xm:sqref>
        </x14:conditionalFormatting>
        <x14:conditionalFormatting xmlns:xm="http://schemas.microsoft.com/office/excel/2006/main">
          <x14:cfRule type="expression" priority="5" id="{F4581238-6DF3-49AE-813E-7D084FF6CFD5}">
            <xm:f>AND($W$92=BE_Annexe1A_Depenses!$AD$78+BE_Annexe1A_Depenses!$AE$78,$W$92=BE_Annexe1B_Recettes!$AB$52)</xm:f>
            <x14:dxf>
              <fill>
                <patternFill>
                  <bgColor theme="8" tint="0.59996337778862885"/>
                </patternFill>
              </fill>
            </x14:dxf>
          </x14:cfRule>
          <xm:sqref>W92:W93</xm:sqref>
        </x14:conditionalFormatting>
        <x14:conditionalFormatting xmlns:xm="http://schemas.microsoft.com/office/excel/2006/main">
          <x14:cfRule type="expression" priority="2" id="{832123DB-C704-4DE1-993E-E4A0C15E3EBE}">
            <xm:f>$W$23=BE_Annexe1A_Depenses!$AB$78</xm:f>
            <x14:dxf>
              <fill>
                <patternFill>
                  <bgColor theme="8" tint="0.59996337778862885"/>
                </patternFill>
              </fill>
            </x14:dxf>
          </x14:cfRule>
          <xm:sqref>W23:W24</xm:sqref>
        </x14:conditionalFormatting>
        <x14:conditionalFormatting xmlns:xm="http://schemas.microsoft.com/office/excel/2006/main">
          <x14:cfRule type="expression" priority="1" id="{1402359D-100D-41AD-99BC-7C987ED2905C}">
            <xm:f>$W$41=BE_Annexe1A_Depenses!$AC$78</xm:f>
            <x14:dxf>
              <fill>
                <patternFill>
                  <bgColor theme="8" tint="0.59996337778862885"/>
                </patternFill>
              </fill>
            </x14:dxf>
          </x14:cfRule>
          <xm:sqref>W41:W42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B109"/>
  <sheetViews>
    <sheetView showGridLines="0" showRuler="0" showWhiteSpace="0" zoomScaleNormal="100" zoomScaleSheetLayoutView="100" workbookViewId="0">
      <pane ySplit="3" topLeftCell="A4" activePane="bottomLeft" state="frozen"/>
      <selection activeCell="B9" sqref="B9:N9"/>
      <selection pane="bottomLeft" sqref="A1:C1"/>
    </sheetView>
  </sheetViews>
  <sheetFormatPr baseColWidth="10" defaultColWidth="11.453125" defaultRowHeight="14.5" x14ac:dyDescent="0.35"/>
  <cols>
    <col min="1" max="1" width="7.1796875" style="93" customWidth="1"/>
    <col min="2" max="2" width="14.26953125" style="93" customWidth="1"/>
    <col min="3" max="4" width="20" style="93" customWidth="1"/>
    <col min="5" max="5" width="16.453125" style="93" customWidth="1"/>
    <col min="6" max="6" width="5.453125" style="93" customWidth="1"/>
    <col min="7" max="7" width="10.81640625" style="617" customWidth="1"/>
    <col min="8" max="8" width="16.453125" style="93" customWidth="1"/>
    <col min="9" max="10" width="13.54296875" style="93" customWidth="1"/>
    <col min="11" max="11" width="8.1796875" style="93" customWidth="1"/>
    <col min="12" max="12" width="10" style="93" customWidth="1"/>
    <col min="13" max="13" width="10.81640625" style="93" customWidth="1"/>
    <col min="14" max="14" width="17.1796875" style="93" customWidth="1"/>
    <col min="15" max="16384" width="11.453125" style="93"/>
  </cols>
  <sheetData>
    <row r="1" spans="1:28" s="617" customFormat="1" ht="21" customHeight="1" x14ac:dyDescent="0.3">
      <c r="A1" s="1734" t="s">
        <v>273</v>
      </c>
      <c r="B1" s="1734"/>
      <c r="C1" s="1734"/>
      <c r="D1" s="844" t="s">
        <v>268</v>
      </c>
      <c r="I1" s="1907" t="s">
        <v>517</v>
      </c>
      <c r="J1" s="1907"/>
      <c r="K1" s="1907"/>
      <c r="L1" s="635" t="s">
        <v>261</v>
      </c>
      <c r="M1" s="636" t="s">
        <v>262</v>
      </c>
      <c r="N1" s="637">
        <f>BP_Annexe1A_Depenses!K2</f>
        <v>44691</v>
      </c>
      <c r="X1" s="250"/>
    </row>
    <row r="2" spans="1:28" ht="14.5" customHeight="1" x14ac:dyDescent="0.35">
      <c r="B2" s="1456" t="s">
        <v>260</v>
      </c>
      <c r="C2" s="1456"/>
      <c r="D2" s="1458">
        <f>BE_Annexe1A_Depenses!Q3</f>
        <v>0</v>
      </c>
      <c r="E2" s="1458"/>
      <c r="F2" s="1458"/>
      <c r="G2" s="1458"/>
      <c r="H2" s="1283" t="s">
        <v>518</v>
      </c>
      <c r="I2" s="1284" t="s">
        <v>519</v>
      </c>
      <c r="J2" s="1906"/>
      <c r="K2" s="1906"/>
      <c r="L2" s="1870" t="s">
        <v>558</v>
      </c>
      <c r="M2" s="1870"/>
      <c r="N2" s="627">
        <f>BE_Annexe1A_Depenses!AF3</f>
        <v>0</v>
      </c>
      <c r="T2" s="617"/>
      <c r="U2" s="617"/>
      <c r="V2" s="617"/>
      <c r="W2" s="96"/>
      <c r="AB2" s="617"/>
    </row>
    <row r="3" spans="1:28" ht="27" customHeight="1" x14ac:dyDescent="0.35">
      <c r="A3" s="632"/>
      <c r="B3" s="1905" t="s">
        <v>536</v>
      </c>
      <c r="C3" s="1905"/>
      <c r="D3" s="1905"/>
      <c r="E3" s="1905"/>
      <c r="F3" s="1905"/>
      <c r="G3" s="1905"/>
      <c r="H3" s="1905"/>
      <c r="I3" s="1869" t="s">
        <v>314</v>
      </c>
      <c r="J3" s="1869"/>
      <c r="K3" s="1908" t="s">
        <v>315</v>
      </c>
      <c r="L3" s="1908"/>
      <c r="M3" s="946" t="s">
        <v>26</v>
      </c>
      <c r="N3" s="946" t="s">
        <v>27</v>
      </c>
    </row>
    <row r="4" spans="1:28" x14ac:dyDescent="0.35">
      <c r="A4" s="364"/>
      <c r="B4" s="364"/>
      <c r="C4" s="364"/>
      <c r="D4" s="364"/>
      <c r="E4" s="364"/>
      <c r="F4" s="364"/>
      <c r="G4" s="364"/>
      <c r="H4" s="364"/>
      <c r="I4" s="364"/>
      <c r="J4" s="364"/>
      <c r="K4" s="1908" t="s">
        <v>316</v>
      </c>
      <c r="L4" s="1908"/>
      <c r="M4" s="946" t="s">
        <v>26</v>
      </c>
      <c r="N4" s="946" t="s">
        <v>27</v>
      </c>
      <c r="W4" s="350"/>
      <c r="X4" s="350"/>
      <c r="Y4" s="350"/>
    </row>
    <row r="5" spans="1:28" ht="18.75" customHeight="1" x14ac:dyDescent="0.35">
      <c r="A5" s="1559" t="s">
        <v>535</v>
      </c>
      <c r="B5" s="1559"/>
      <c r="C5" s="1559"/>
      <c r="D5" s="1559"/>
      <c r="E5" s="1559"/>
      <c r="F5" s="1559"/>
      <c r="G5" s="1559"/>
      <c r="H5" s="1559"/>
      <c r="I5" s="1559"/>
      <c r="J5" s="1559"/>
      <c r="K5" s="1559"/>
      <c r="L5" s="1559"/>
      <c r="M5" s="1559"/>
      <c r="N5" s="1559"/>
    </row>
    <row r="6" spans="1:28" s="176" customFormat="1" ht="7" customHeight="1" x14ac:dyDescent="0.35">
      <c r="G6" s="1288"/>
    </row>
    <row r="7" spans="1:28" s="177" customFormat="1" ht="29" x14ac:dyDescent="0.35">
      <c r="A7" s="1864" t="s">
        <v>111</v>
      </c>
      <c r="B7" s="1865"/>
      <c r="C7" s="1861" t="s">
        <v>110</v>
      </c>
      <c r="D7" s="1861"/>
      <c r="E7" s="999" t="s">
        <v>114</v>
      </c>
      <c r="F7" s="1864" t="s">
        <v>115</v>
      </c>
      <c r="G7" s="1865"/>
      <c r="H7" s="999" t="s">
        <v>116</v>
      </c>
      <c r="I7" s="999" t="s">
        <v>117</v>
      </c>
      <c r="J7" s="999" t="s">
        <v>118</v>
      </c>
      <c r="K7" s="999" t="s">
        <v>112</v>
      </c>
      <c r="L7" s="999" t="s">
        <v>299</v>
      </c>
      <c r="M7" s="999" t="s">
        <v>300</v>
      </c>
      <c r="N7" s="999" t="s">
        <v>36</v>
      </c>
    </row>
    <row r="8" spans="1:28" s="176" customFormat="1" ht="13" x14ac:dyDescent="0.35">
      <c r="A8" s="1859"/>
      <c r="B8" s="1860"/>
      <c r="C8" s="1859"/>
      <c r="D8" s="1860"/>
      <c r="E8" s="942"/>
      <c r="F8" s="1866"/>
      <c r="G8" s="1867"/>
      <c r="H8" s="942"/>
      <c r="I8" s="833"/>
      <c r="J8" s="833"/>
      <c r="K8" s="236">
        <f>_xlfn.DAYS(J8,I8)</f>
        <v>0</v>
      </c>
      <c r="L8" s="834"/>
      <c r="M8" s="835"/>
      <c r="N8" s="836">
        <f>K8*L8*M8</f>
        <v>0</v>
      </c>
    </row>
    <row r="9" spans="1:28" s="176" customFormat="1" ht="13" x14ac:dyDescent="0.35">
      <c r="A9" s="1859"/>
      <c r="B9" s="1860"/>
      <c r="C9" s="1859"/>
      <c r="D9" s="1860"/>
      <c r="E9" s="942"/>
      <c r="F9" s="1866"/>
      <c r="G9" s="1867"/>
      <c r="H9" s="942"/>
      <c r="I9" s="833"/>
      <c r="J9" s="833"/>
      <c r="K9" s="236">
        <f t="shared" ref="K9:K17" si="0">_xlfn.DAYS(J9,I9)</f>
        <v>0</v>
      </c>
      <c r="L9" s="834"/>
      <c r="M9" s="835"/>
      <c r="N9" s="836">
        <f t="shared" ref="N9:N17" si="1">K9*L9*M9</f>
        <v>0</v>
      </c>
    </row>
    <row r="10" spans="1:28" s="176" customFormat="1" ht="13" x14ac:dyDescent="0.35">
      <c r="A10" s="1859"/>
      <c r="B10" s="1860"/>
      <c r="C10" s="1859"/>
      <c r="D10" s="1860"/>
      <c r="E10" s="942"/>
      <c r="F10" s="1866"/>
      <c r="G10" s="1867"/>
      <c r="H10" s="942"/>
      <c r="I10" s="833"/>
      <c r="J10" s="833"/>
      <c r="K10" s="236">
        <f t="shared" si="0"/>
        <v>0</v>
      </c>
      <c r="L10" s="834"/>
      <c r="M10" s="835"/>
      <c r="N10" s="836">
        <f t="shared" si="1"/>
        <v>0</v>
      </c>
    </row>
    <row r="11" spans="1:28" s="176" customFormat="1" ht="13" x14ac:dyDescent="0.35">
      <c r="A11" s="1859"/>
      <c r="B11" s="1860"/>
      <c r="C11" s="1859"/>
      <c r="D11" s="1860"/>
      <c r="E11" s="942"/>
      <c r="F11" s="1866"/>
      <c r="G11" s="1867"/>
      <c r="H11" s="942"/>
      <c r="I11" s="833"/>
      <c r="J11" s="833"/>
      <c r="K11" s="236">
        <f t="shared" si="0"/>
        <v>0</v>
      </c>
      <c r="L11" s="834"/>
      <c r="M11" s="835"/>
      <c r="N11" s="836">
        <f t="shared" si="1"/>
        <v>0</v>
      </c>
    </row>
    <row r="12" spans="1:28" s="176" customFormat="1" ht="13" x14ac:dyDescent="0.35">
      <c r="A12" s="1859"/>
      <c r="B12" s="1860"/>
      <c r="C12" s="1859"/>
      <c r="D12" s="1860"/>
      <c r="E12" s="942"/>
      <c r="F12" s="1866"/>
      <c r="G12" s="1867"/>
      <c r="H12" s="942"/>
      <c r="I12" s="833"/>
      <c r="J12" s="833"/>
      <c r="K12" s="236">
        <f t="shared" si="0"/>
        <v>0</v>
      </c>
      <c r="L12" s="834"/>
      <c r="M12" s="835"/>
      <c r="N12" s="836">
        <f t="shared" si="1"/>
        <v>0</v>
      </c>
    </row>
    <row r="13" spans="1:28" s="176" customFormat="1" ht="13" x14ac:dyDescent="0.35">
      <c r="A13" s="1859"/>
      <c r="B13" s="1860"/>
      <c r="C13" s="1859"/>
      <c r="D13" s="1860"/>
      <c r="E13" s="942"/>
      <c r="F13" s="1866"/>
      <c r="G13" s="1867"/>
      <c r="H13" s="942"/>
      <c r="I13" s="833"/>
      <c r="J13" s="833"/>
      <c r="K13" s="236">
        <f t="shared" si="0"/>
        <v>0</v>
      </c>
      <c r="L13" s="834"/>
      <c r="M13" s="835"/>
      <c r="N13" s="836">
        <f t="shared" si="1"/>
        <v>0</v>
      </c>
    </row>
    <row r="14" spans="1:28" s="176" customFormat="1" ht="13" x14ac:dyDescent="0.35">
      <c r="A14" s="1859"/>
      <c r="B14" s="1860"/>
      <c r="C14" s="1859"/>
      <c r="D14" s="1860"/>
      <c r="E14" s="942"/>
      <c r="F14" s="1866"/>
      <c r="G14" s="1867"/>
      <c r="H14" s="942"/>
      <c r="I14" s="833"/>
      <c r="J14" s="833"/>
      <c r="K14" s="236">
        <f t="shared" si="0"/>
        <v>0</v>
      </c>
      <c r="L14" s="834"/>
      <c r="M14" s="835"/>
      <c r="N14" s="836">
        <f t="shared" si="1"/>
        <v>0</v>
      </c>
    </row>
    <row r="15" spans="1:28" s="176" customFormat="1" ht="13" x14ac:dyDescent="0.35">
      <c r="A15" s="1859"/>
      <c r="B15" s="1860"/>
      <c r="C15" s="1859"/>
      <c r="D15" s="1860"/>
      <c r="E15" s="942"/>
      <c r="F15" s="1866"/>
      <c r="G15" s="1867"/>
      <c r="H15" s="942"/>
      <c r="I15" s="833"/>
      <c r="J15" s="833"/>
      <c r="K15" s="236">
        <f t="shared" si="0"/>
        <v>0</v>
      </c>
      <c r="L15" s="834"/>
      <c r="M15" s="835"/>
      <c r="N15" s="836">
        <f t="shared" si="1"/>
        <v>0</v>
      </c>
    </row>
    <row r="16" spans="1:28" s="176" customFormat="1" ht="13" x14ac:dyDescent="0.35">
      <c r="A16" s="1859"/>
      <c r="B16" s="1860"/>
      <c r="C16" s="1859"/>
      <c r="D16" s="1860"/>
      <c r="E16" s="942"/>
      <c r="F16" s="1866"/>
      <c r="G16" s="1867"/>
      <c r="H16" s="942"/>
      <c r="I16" s="833"/>
      <c r="J16" s="833"/>
      <c r="K16" s="236">
        <f t="shared" si="0"/>
        <v>0</v>
      </c>
      <c r="L16" s="834"/>
      <c r="M16" s="835"/>
      <c r="N16" s="836">
        <f t="shared" si="1"/>
        <v>0</v>
      </c>
    </row>
    <row r="17" spans="1:15" s="176" customFormat="1" ht="13" x14ac:dyDescent="0.35">
      <c r="A17" s="1859"/>
      <c r="B17" s="1860"/>
      <c r="C17" s="1859"/>
      <c r="D17" s="1860"/>
      <c r="E17" s="942"/>
      <c r="F17" s="1866"/>
      <c r="G17" s="1867"/>
      <c r="H17" s="942"/>
      <c r="I17" s="833"/>
      <c r="J17" s="833"/>
      <c r="K17" s="236">
        <f t="shared" si="0"/>
        <v>0</v>
      </c>
      <c r="L17" s="834"/>
      <c r="M17" s="835"/>
      <c r="N17" s="836">
        <f t="shared" si="1"/>
        <v>0</v>
      </c>
    </row>
    <row r="18" spans="1:15" ht="15" thickBot="1" x14ac:dyDescent="0.4">
      <c r="A18" s="499" t="s">
        <v>449</v>
      </c>
      <c r="B18" s="174"/>
      <c r="C18" s="174"/>
    </row>
    <row r="19" spans="1:15" ht="19" thickBot="1" x14ac:dyDescent="0.4">
      <c r="A19" s="499" t="s">
        <v>183</v>
      </c>
      <c r="B19" s="174"/>
      <c r="C19" s="174"/>
      <c r="M19" s="837" t="s">
        <v>31</v>
      </c>
      <c r="N19" s="839">
        <f>SUM(N8:N17)</f>
        <v>0</v>
      </c>
    </row>
    <row r="20" spans="1:15" ht="18.5" x14ac:dyDescent="0.35">
      <c r="A20" s="175"/>
      <c r="B20" s="174"/>
      <c r="C20" s="174"/>
      <c r="M20" s="23"/>
      <c r="N20" s="23"/>
    </row>
    <row r="21" spans="1:15" ht="18.75" customHeight="1" x14ac:dyDescent="0.35">
      <c r="A21" s="1559" t="s">
        <v>301</v>
      </c>
      <c r="B21" s="1559"/>
      <c r="C21" s="1559"/>
      <c r="D21" s="1559"/>
      <c r="E21" s="1559"/>
      <c r="F21" s="1559"/>
      <c r="G21" s="1559"/>
      <c r="H21" s="1559"/>
      <c r="I21" s="1559"/>
      <c r="J21" s="1559"/>
      <c r="K21" s="1559"/>
      <c r="L21" s="1559"/>
      <c r="M21" s="1559"/>
      <c r="N21" s="1559"/>
    </row>
    <row r="22" spans="1:15" ht="7.5" customHeight="1" x14ac:dyDescent="0.35"/>
    <row r="23" spans="1:15" s="365" customFormat="1" ht="45" customHeight="1" thickBot="1" x14ac:dyDescent="0.4">
      <c r="A23" s="1000" t="s">
        <v>406</v>
      </c>
      <c r="B23" s="1864" t="s">
        <v>180</v>
      </c>
      <c r="C23" s="1871"/>
      <c r="D23" s="1871"/>
      <c r="E23" s="1865"/>
      <c r="F23" s="1875" t="s">
        <v>182</v>
      </c>
      <c r="G23" s="1875"/>
      <c r="H23" s="1875"/>
      <c r="I23" s="1875"/>
      <c r="J23" s="1875"/>
      <c r="K23" s="1875"/>
      <c r="L23" s="1875"/>
      <c r="M23" s="1000" t="s">
        <v>181</v>
      </c>
      <c r="N23" s="999" t="s">
        <v>36</v>
      </c>
    </row>
    <row r="24" spans="1:15" ht="60" customHeight="1" thickBot="1" x14ac:dyDescent="0.4">
      <c r="A24" s="1008" t="s">
        <v>407</v>
      </c>
      <c r="B24" s="1872" t="s">
        <v>529</v>
      </c>
      <c r="C24" s="1873"/>
      <c r="D24" s="1873"/>
      <c r="E24" s="1874"/>
      <c r="F24" s="1876" t="s">
        <v>528</v>
      </c>
      <c r="G24" s="1876"/>
      <c r="H24" s="1876"/>
      <c r="I24" s="1876"/>
      <c r="J24" s="1876"/>
      <c r="K24" s="1876"/>
      <c r="L24" s="1876"/>
      <c r="M24" s="939"/>
      <c r="N24" s="1009">
        <f>BE_Annexe1C_Valorisations!X98</f>
        <v>0</v>
      </c>
    </row>
    <row r="26" spans="1:15" ht="18.75" customHeight="1" x14ac:dyDescent="0.35">
      <c r="A26" s="1559" t="s">
        <v>302</v>
      </c>
      <c r="B26" s="1559"/>
      <c r="C26" s="1559"/>
      <c r="D26" s="1559"/>
      <c r="E26" s="1559"/>
      <c r="F26" s="1559"/>
      <c r="G26" s="1559"/>
      <c r="H26" s="1559"/>
      <c r="I26" s="1559"/>
      <c r="J26" s="1559"/>
      <c r="K26" s="1559"/>
      <c r="L26" s="1559"/>
      <c r="M26" s="1559"/>
      <c r="N26" s="1559"/>
      <c r="O26" s="617"/>
    </row>
    <row r="27" spans="1:15" x14ac:dyDescent="0.35">
      <c r="O27" s="617"/>
    </row>
    <row r="28" spans="1:15" s="365" customFormat="1" ht="45" customHeight="1" x14ac:dyDescent="0.35">
      <c r="A28" s="1000" t="s">
        <v>406</v>
      </c>
      <c r="B28" s="1864" t="s">
        <v>201</v>
      </c>
      <c r="C28" s="1865"/>
      <c r="D28" s="1886" t="s">
        <v>182</v>
      </c>
      <c r="E28" s="1887"/>
      <c r="F28" s="1887"/>
      <c r="G28" s="1887"/>
      <c r="H28" s="1887"/>
      <c r="I28" s="1887"/>
      <c r="J28" s="1887"/>
      <c r="K28" s="1887"/>
      <c r="L28" s="1888"/>
      <c r="M28" s="1000" t="s">
        <v>181</v>
      </c>
      <c r="N28" s="999" t="s">
        <v>36</v>
      </c>
    </row>
    <row r="29" spans="1:15" ht="90" customHeight="1" x14ac:dyDescent="0.35">
      <c r="A29" s="1892" t="s">
        <v>408</v>
      </c>
      <c r="B29" s="1872" t="s">
        <v>200</v>
      </c>
      <c r="C29" s="1874"/>
      <c r="D29" s="1889" t="s">
        <v>516</v>
      </c>
      <c r="E29" s="1890"/>
      <c r="F29" s="1890"/>
      <c r="G29" s="1890"/>
      <c r="H29" s="1890"/>
      <c r="I29" s="1890"/>
      <c r="J29" s="1890"/>
      <c r="K29" s="1890"/>
      <c r="L29" s="1891"/>
      <c r="M29" s="840"/>
      <c r="N29" s="941"/>
    </row>
    <row r="30" spans="1:15" ht="30" customHeight="1" x14ac:dyDescent="0.35">
      <c r="A30" s="1893"/>
      <c r="B30" s="1872" t="s">
        <v>184</v>
      </c>
      <c r="C30" s="1874"/>
      <c r="D30" s="1878" t="s">
        <v>547</v>
      </c>
      <c r="E30" s="1879"/>
      <c r="F30" s="1879"/>
      <c r="G30" s="1879"/>
      <c r="H30" s="1879"/>
      <c r="I30" s="1879"/>
      <c r="J30" s="1879"/>
      <c r="K30" s="1879"/>
      <c r="L30" s="1880"/>
      <c r="M30" s="840"/>
      <c r="N30" s="941"/>
    </row>
    <row r="31" spans="1:15" ht="15" thickBot="1" x14ac:dyDescent="0.4"/>
    <row r="32" spans="1:15" ht="19" thickBot="1" x14ac:dyDescent="0.4">
      <c r="A32" s="278"/>
      <c r="B32" s="278"/>
      <c r="C32" s="278"/>
      <c r="D32" s="278"/>
      <c r="E32" s="278"/>
      <c r="F32" s="278"/>
      <c r="G32" s="278"/>
      <c r="H32" s="278"/>
      <c r="I32" s="278"/>
      <c r="J32" s="278"/>
      <c r="K32" s="278"/>
      <c r="L32" s="1298"/>
      <c r="M32" s="837" t="s">
        <v>31</v>
      </c>
      <c r="N32" s="839">
        <f>SUM(N29:N30)</f>
        <v>0</v>
      </c>
    </row>
    <row r="33" spans="1:16" ht="4" customHeight="1" x14ac:dyDescent="0.35">
      <c r="A33" s="278"/>
      <c r="B33" s="278"/>
      <c r="C33" s="278"/>
      <c r="D33" s="278"/>
      <c r="E33" s="278"/>
      <c r="F33" s="278"/>
      <c r="G33" s="278"/>
      <c r="H33" s="278"/>
      <c r="I33" s="278"/>
      <c r="J33" s="278"/>
      <c r="K33" s="278"/>
      <c r="L33" s="278"/>
    </row>
    <row r="34" spans="1:16" ht="18.75" customHeight="1" x14ac:dyDescent="0.35">
      <c r="A34" s="1559" t="s">
        <v>534</v>
      </c>
      <c r="B34" s="1559"/>
      <c r="C34" s="1559"/>
      <c r="D34" s="1559"/>
      <c r="E34" s="1559"/>
      <c r="F34" s="1559"/>
      <c r="G34" s="1559"/>
      <c r="H34" s="1559"/>
      <c r="I34" s="1559"/>
      <c r="J34" s="1559"/>
      <c r="K34" s="1559"/>
      <c r="L34" s="1559"/>
      <c r="M34" s="1559"/>
      <c r="N34" s="1559"/>
    </row>
    <row r="35" spans="1:16" ht="15" customHeight="1" x14ac:dyDescent="0.35">
      <c r="A35" s="1881" t="s">
        <v>133</v>
      </c>
      <c r="B35" s="1882"/>
      <c r="C35" s="1877"/>
      <c r="D35" s="1504"/>
    </row>
    <row r="36" spans="1:16" s="632" customFormat="1" ht="4" customHeight="1" x14ac:dyDescent="0.35">
      <c r="A36" s="841"/>
      <c r="B36" s="841"/>
      <c r="C36" s="842"/>
      <c r="D36" s="842"/>
    </row>
    <row r="37" spans="1:16" ht="15" customHeight="1" x14ac:dyDescent="0.35">
      <c r="A37" s="1883" t="s">
        <v>303</v>
      </c>
      <c r="B37" s="1884"/>
      <c r="C37" s="1884"/>
      <c r="D37" s="1885"/>
      <c r="E37" s="499" t="s">
        <v>304</v>
      </c>
      <c r="L37" s="499" t="s">
        <v>307</v>
      </c>
    </row>
    <row r="38" spans="1:16" s="365" customFormat="1" ht="62.5" x14ac:dyDescent="0.35">
      <c r="A38" s="1000" t="s">
        <v>179</v>
      </c>
      <c r="B38" s="1001" t="s">
        <v>417</v>
      </c>
      <c r="C38" s="1864" t="s">
        <v>220</v>
      </c>
      <c r="D38" s="1865"/>
      <c r="E38" s="1000" t="s">
        <v>305</v>
      </c>
      <c r="F38" s="1300" t="s">
        <v>560</v>
      </c>
      <c r="G38" s="1861" t="s">
        <v>28</v>
      </c>
      <c r="H38" s="1861"/>
      <c r="I38" s="1002" t="s">
        <v>29</v>
      </c>
      <c r="J38" s="1000" t="s">
        <v>30</v>
      </c>
      <c r="K38" s="1000" t="s">
        <v>113</v>
      </c>
      <c r="L38" s="1000" t="s">
        <v>306</v>
      </c>
      <c r="M38" s="1002" t="s">
        <v>134</v>
      </c>
      <c r="N38" s="999" t="s">
        <v>550</v>
      </c>
      <c r="P38" s="1296" t="s">
        <v>551</v>
      </c>
    </row>
    <row r="39" spans="1:16" s="365" customFormat="1" ht="15" customHeight="1" x14ac:dyDescent="0.35">
      <c r="A39" s="1862" t="s">
        <v>552</v>
      </c>
      <c r="B39" s="1863"/>
      <c r="C39" s="1863"/>
      <c r="D39" s="1863"/>
      <c r="E39" s="1863"/>
      <c r="F39" s="1863"/>
      <c r="G39" s="1863"/>
      <c r="H39" s="1863"/>
      <c r="I39" s="1863"/>
      <c r="J39" s="1863"/>
      <c r="K39" s="1863"/>
      <c r="L39" s="1863"/>
      <c r="M39" s="1863"/>
      <c r="N39" s="1863"/>
    </row>
    <row r="40" spans="1:16" s="617" customFormat="1" x14ac:dyDescent="0.35">
      <c r="A40" s="940"/>
      <c r="B40" s="1289"/>
      <c r="C40" s="1859"/>
      <c r="D40" s="1860"/>
      <c r="E40" s="840"/>
      <c r="F40" s="940"/>
      <c r="G40" s="1859"/>
      <c r="H40" s="1860"/>
      <c r="I40" s="942"/>
      <c r="J40" s="943"/>
      <c r="K40" s="840"/>
      <c r="L40" s="944"/>
      <c r="M40" s="945"/>
      <c r="N40" s="1294"/>
      <c r="P40" s="1295" t="str">
        <f>IF(F40="N",ROUNDUP(M40/L40,2),"")</f>
        <v/>
      </c>
    </row>
    <row r="41" spans="1:16" s="617" customFormat="1" x14ac:dyDescent="0.35">
      <c r="A41" s="940"/>
      <c r="B41" s="1299"/>
      <c r="C41" s="1859"/>
      <c r="D41" s="1860"/>
      <c r="E41" s="840"/>
      <c r="F41" s="940"/>
      <c r="G41" s="1859"/>
      <c r="H41" s="1860"/>
      <c r="I41" s="942"/>
      <c r="J41" s="943"/>
      <c r="K41" s="840"/>
      <c r="L41" s="944"/>
      <c r="M41" s="945"/>
      <c r="N41" s="1294"/>
      <c r="P41" s="1295" t="str">
        <f t="shared" ref="P41:P74" si="2">IF(F41="N",ROUNDUP(M41/L41,2),"")</f>
        <v/>
      </c>
    </row>
    <row r="42" spans="1:16" s="617" customFormat="1" x14ac:dyDescent="0.35">
      <c r="A42" s="940"/>
      <c r="B42" s="1299"/>
      <c r="C42" s="1859"/>
      <c r="D42" s="1860"/>
      <c r="E42" s="840"/>
      <c r="F42" s="940"/>
      <c r="G42" s="1859"/>
      <c r="H42" s="1860"/>
      <c r="I42" s="942"/>
      <c r="J42" s="943"/>
      <c r="K42" s="840"/>
      <c r="L42" s="944"/>
      <c r="M42" s="945"/>
      <c r="N42" s="1294"/>
      <c r="P42" s="1295" t="str">
        <f t="shared" si="2"/>
        <v/>
      </c>
    </row>
    <row r="43" spans="1:16" s="617" customFormat="1" x14ac:dyDescent="0.35">
      <c r="A43" s="940"/>
      <c r="B43" s="1299"/>
      <c r="C43" s="1859"/>
      <c r="D43" s="1860"/>
      <c r="E43" s="840"/>
      <c r="F43" s="940"/>
      <c r="G43" s="1859"/>
      <c r="H43" s="1860"/>
      <c r="I43" s="942"/>
      <c r="J43" s="943"/>
      <c r="K43" s="840"/>
      <c r="L43" s="944"/>
      <c r="M43" s="945"/>
      <c r="N43" s="1294"/>
      <c r="P43" s="1295" t="str">
        <f t="shared" si="2"/>
        <v/>
      </c>
    </row>
    <row r="44" spans="1:16" s="617" customFormat="1" x14ac:dyDescent="0.35">
      <c r="A44" s="940"/>
      <c r="B44" s="1299"/>
      <c r="C44" s="1859"/>
      <c r="D44" s="1860"/>
      <c r="E44" s="840"/>
      <c r="F44" s="940"/>
      <c r="G44" s="1859"/>
      <c r="H44" s="1860"/>
      <c r="I44" s="942"/>
      <c r="J44" s="943"/>
      <c r="K44" s="840"/>
      <c r="L44" s="944"/>
      <c r="M44" s="945"/>
      <c r="N44" s="1294"/>
      <c r="P44" s="1295" t="str">
        <f t="shared" si="2"/>
        <v/>
      </c>
    </row>
    <row r="45" spans="1:16" s="617" customFormat="1" x14ac:dyDescent="0.35">
      <c r="A45" s="940"/>
      <c r="B45" s="1299"/>
      <c r="C45" s="1859"/>
      <c r="D45" s="1860"/>
      <c r="E45" s="840"/>
      <c r="F45" s="940"/>
      <c r="G45" s="1859"/>
      <c r="H45" s="1860"/>
      <c r="I45" s="942"/>
      <c r="J45" s="943"/>
      <c r="K45" s="840"/>
      <c r="L45" s="944"/>
      <c r="M45" s="945"/>
      <c r="N45" s="1294"/>
      <c r="P45" s="1295" t="str">
        <f t="shared" si="2"/>
        <v/>
      </c>
    </row>
    <row r="46" spans="1:16" s="617" customFormat="1" x14ac:dyDescent="0.35">
      <c r="A46" s="940"/>
      <c r="B46" s="1299"/>
      <c r="C46" s="1859"/>
      <c r="D46" s="1860"/>
      <c r="E46" s="840"/>
      <c r="F46" s="940"/>
      <c r="G46" s="1859"/>
      <c r="H46" s="1860"/>
      <c r="I46" s="942"/>
      <c r="J46" s="943"/>
      <c r="K46" s="840"/>
      <c r="L46" s="944"/>
      <c r="M46" s="945"/>
      <c r="N46" s="1294"/>
      <c r="P46" s="1295" t="str">
        <f t="shared" si="2"/>
        <v/>
      </c>
    </row>
    <row r="47" spans="1:16" s="617" customFormat="1" x14ac:dyDescent="0.35">
      <c r="A47" s="940"/>
      <c r="B47" s="1299"/>
      <c r="C47" s="1859"/>
      <c r="D47" s="1860"/>
      <c r="E47" s="840"/>
      <c r="F47" s="940"/>
      <c r="G47" s="1859"/>
      <c r="H47" s="1860"/>
      <c r="I47" s="942"/>
      <c r="J47" s="943"/>
      <c r="K47" s="840"/>
      <c r="L47" s="944"/>
      <c r="M47" s="945"/>
      <c r="N47" s="1294"/>
      <c r="P47" s="1295" t="str">
        <f t="shared" si="2"/>
        <v/>
      </c>
    </row>
    <row r="48" spans="1:16" s="617" customFormat="1" x14ac:dyDescent="0.35">
      <c r="A48" s="940"/>
      <c r="B48" s="1299"/>
      <c r="C48" s="1859"/>
      <c r="D48" s="1860"/>
      <c r="E48" s="840"/>
      <c r="F48" s="940"/>
      <c r="G48" s="1859"/>
      <c r="H48" s="1860"/>
      <c r="I48" s="942"/>
      <c r="J48" s="943"/>
      <c r="K48" s="840"/>
      <c r="L48" s="944"/>
      <c r="M48" s="945"/>
      <c r="N48" s="1294"/>
      <c r="P48" s="1295" t="str">
        <f t="shared" si="2"/>
        <v/>
      </c>
    </row>
    <row r="49" spans="1:16" s="617" customFormat="1" x14ac:dyDescent="0.35">
      <c r="A49" s="940"/>
      <c r="B49" s="1299"/>
      <c r="C49" s="1859"/>
      <c r="D49" s="1860"/>
      <c r="E49" s="840"/>
      <c r="F49" s="940"/>
      <c r="G49" s="1859"/>
      <c r="H49" s="1860"/>
      <c r="I49" s="942"/>
      <c r="J49" s="943"/>
      <c r="K49" s="840"/>
      <c r="L49" s="944"/>
      <c r="M49" s="945"/>
      <c r="N49" s="1294"/>
      <c r="P49" s="1295" t="str">
        <f t="shared" si="2"/>
        <v/>
      </c>
    </row>
    <row r="50" spans="1:16" s="617" customFormat="1" x14ac:dyDescent="0.35">
      <c r="A50" s="940"/>
      <c r="B50" s="1299"/>
      <c r="C50" s="1859"/>
      <c r="D50" s="1860"/>
      <c r="E50" s="840"/>
      <c r="F50" s="940"/>
      <c r="G50" s="1859"/>
      <c r="H50" s="1860"/>
      <c r="I50" s="942"/>
      <c r="J50" s="943"/>
      <c r="K50" s="840"/>
      <c r="L50" s="944"/>
      <c r="M50" s="945"/>
      <c r="N50" s="1294"/>
      <c r="P50" s="1295" t="str">
        <f t="shared" si="2"/>
        <v/>
      </c>
    </row>
    <row r="51" spans="1:16" s="617" customFormat="1" x14ac:dyDescent="0.35">
      <c r="A51" s="940"/>
      <c r="B51" s="1299"/>
      <c r="C51" s="1859"/>
      <c r="D51" s="1860"/>
      <c r="E51" s="840"/>
      <c r="F51" s="940"/>
      <c r="G51" s="1859"/>
      <c r="H51" s="1860"/>
      <c r="I51" s="942"/>
      <c r="J51" s="943"/>
      <c r="K51" s="840"/>
      <c r="L51" s="944"/>
      <c r="M51" s="945"/>
      <c r="N51" s="1294"/>
      <c r="P51" s="1295" t="str">
        <f t="shared" si="2"/>
        <v/>
      </c>
    </row>
    <row r="52" spans="1:16" s="617" customFormat="1" x14ac:dyDescent="0.35">
      <c r="A52" s="940"/>
      <c r="B52" s="1299"/>
      <c r="C52" s="1859"/>
      <c r="D52" s="1860"/>
      <c r="E52" s="840"/>
      <c r="F52" s="940"/>
      <c r="G52" s="1859"/>
      <c r="H52" s="1860"/>
      <c r="I52" s="942"/>
      <c r="J52" s="943"/>
      <c r="K52" s="840"/>
      <c r="L52" s="944"/>
      <c r="M52" s="945"/>
      <c r="N52" s="1294"/>
      <c r="P52" s="1295" t="str">
        <f t="shared" si="2"/>
        <v/>
      </c>
    </row>
    <row r="53" spans="1:16" s="617" customFormat="1" x14ac:dyDescent="0.35">
      <c r="A53" s="940"/>
      <c r="B53" s="1299"/>
      <c r="C53" s="1859"/>
      <c r="D53" s="1860"/>
      <c r="E53" s="840"/>
      <c r="F53" s="940"/>
      <c r="G53" s="1859"/>
      <c r="H53" s="1860"/>
      <c r="I53" s="942"/>
      <c r="J53" s="943"/>
      <c r="K53" s="840"/>
      <c r="L53" s="944"/>
      <c r="M53" s="945"/>
      <c r="N53" s="1294"/>
      <c r="P53" s="1295" t="str">
        <f t="shared" si="2"/>
        <v/>
      </c>
    </row>
    <row r="54" spans="1:16" s="617" customFormat="1" x14ac:dyDescent="0.35">
      <c r="A54" s="940"/>
      <c r="B54" s="1299"/>
      <c r="C54" s="1859"/>
      <c r="D54" s="1860"/>
      <c r="E54" s="840"/>
      <c r="F54" s="940"/>
      <c r="G54" s="1859"/>
      <c r="H54" s="1860"/>
      <c r="I54" s="942"/>
      <c r="J54" s="943"/>
      <c r="K54" s="840"/>
      <c r="L54" s="944"/>
      <c r="M54" s="945"/>
      <c r="N54" s="1294"/>
      <c r="P54" s="1295" t="str">
        <f t="shared" si="2"/>
        <v/>
      </c>
    </row>
    <row r="55" spans="1:16" s="617" customFormat="1" x14ac:dyDescent="0.35">
      <c r="A55" s="940"/>
      <c r="B55" s="1299"/>
      <c r="C55" s="1859"/>
      <c r="D55" s="1860"/>
      <c r="E55" s="840"/>
      <c r="F55" s="940"/>
      <c r="G55" s="1859"/>
      <c r="H55" s="1860"/>
      <c r="I55" s="942"/>
      <c r="J55" s="943"/>
      <c r="K55" s="840"/>
      <c r="L55" s="944"/>
      <c r="M55" s="945"/>
      <c r="N55" s="1294"/>
      <c r="P55" s="1295" t="str">
        <f t="shared" si="2"/>
        <v/>
      </c>
    </row>
    <row r="56" spans="1:16" s="617" customFormat="1" x14ac:dyDescent="0.35">
      <c r="A56" s="940"/>
      <c r="B56" s="1299"/>
      <c r="C56" s="1859"/>
      <c r="D56" s="1860"/>
      <c r="E56" s="840"/>
      <c r="F56" s="940"/>
      <c r="G56" s="1859"/>
      <c r="H56" s="1860"/>
      <c r="I56" s="942"/>
      <c r="J56" s="943"/>
      <c r="K56" s="840"/>
      <c r="L56" s="944"/>
      <c r="M56" s="945"/>
      <c r="N56" s="1294"/>
      <c r="P56" s="1295" t="str">
        <f t="shared" si="2"/>
        <v/>
      </c>
    </row>
    <row r="57" spans="1:16" s="617" customFormat="1" x14ac:dyDescent="0.35">
      <c r="A57" s="940"/>
      <c r="B57" s="1299"/>
      <c r="C57" s="1859"/>
      <c r="D57" s="1860"/>
      <c r="E57" s="840"/>
      <c r="F57" s="940"/>
      <c r="G57" s="1859"/>
      <c r="H57" s="1860"/>
      <c r="I57" s="942"/>
      <c r="J57" s="943"/>
      <c r="K57" s="840"/>
      <c r="L57" s="944"/>
      <c r="M57" s="945"/>
      <c r="N57" s="1294"/>
      <c r="P57" s="1295" t="str">
        <f t="shared" si="2"/>
        <v/>
      </c>
    </row>
    <row r="58" spans="1:16" s="617" customFormat="1" x14ac:dyDescent="0.35">
      <c r="A58" s="940"/>
      <c r="B58" s="1299"/>
      <c r="C58" s="1859"/>
      <c r="D58" s="1860"/>
      <c r="E58" s="840"/>
      <c r="F58" s="940"/>
      <c r="G58" s="1859"/>
      <c r="H58" s="1860"/>
      <c r="I58" s="942"/>
      <c r="J58" s="943"/>
      <c r="K58" s="840"/>
      <c r="L58" s="944"/>
      <c r="M58" s="945"/>
      <c r="N58" s="1294"/>
      <c r="P58" s="1295" t="str">
        <f t="shared" si="2"/>
        <v/>
      </c>
    </row>
    <row r="59" spans="1:16" s="617" customFormat="1" x14ac:dyDescent="0.35">
      <c r="A59" s="940"/>
      <c r="B59" s="1299"/>
      <c r="C59" s="1859"/>
      <c r="D59" s="1860"/>
      <c r="E59" s="840"/>
      <c r="F59" s="940"/>
      <c r="G59" s="1859"/>
      <c r="H59" s="1860"/>
      <c r="I59" s="942"/>
      <c r="J59" s="943"/>
      <c r="K59" s="840"/>
      <c r="L59" s="944"/>
      <c r="M59" s="945"/>
      <c r="N59" s="1294"/>
      <c r="P59" s="1295" t="str">
        <f t="shared" si="2"/>
        <v/>
      </c>
    </row>
    <row r="60" spans="1:16" s="617" customFormat="1" x14ac:dyDescent="0.35">
      <c r="A60" s="940"/>
      <c r="B60" s="1299"/>
      <c r="C60" s="1859"/>
      <c r="D60" s="1860"/>
      <c r="E60" s="840"/>
      <c r="F60" s="940"/>
      <c r="G60" s="1859"/>
      <c r="H60" s="1860"/>
      <c r="I60" s="942"/>
      <c r="J60" s="943"/>
      <c r="K60" s="840"/>
      <c r="L60" s="944"/>
      <c r="M60" s="945"/>
      <c r="N60" s="1294"/>
      <c r="P60" s="1295" t="str">
        <f t="shared" si="2"/>
        <v/>
      </c>
    </row>
    <row r="61" spans="1:16" s="617" customFormat="1" x14ac:dyDescent="0.35">
      <c r="A61" s="940"/>
      <c r="B61" s="1299"/>
      <c r="C61" s="1859"/>
      <c r="D61" s="1860"/>
      <c r="E61" s="840"/>
      <c r="F61" s="940"/>
      <c r="G61" s="1859"/>
      <c r="H61" s="1860"/>
      <c r="I61" s="942"/>
      <c r="J61" s="943"/>
      <c r="K61" s="840"/>
      <c r="L61" s="944"/>
      <c r="M61" s="945"/>
      <c r="N61" s="1294"/>
      <c r="P61" s="1295" t="str">
        <f t="shared" si="2"/>
        <v/>
      </c>
    </row>
    <row r="62" spans="1:16" s="617" customFormat="1" x14ac:dyDescent="0.35">
      <c r="A62" s="940"/>
      <c r="B62" s="1299"/>
      <c r="C62" s="1859"/>
      <c r="D62" s="1860"/>
      <c r="E62" s="840"/>
      <c r="F62" s="940"/>
      <c r="G62" s="1859"/>
      <c r="H62" s="1860"/>
      <c r="I62" s="942"/>
      <c r="J62" s="943"/>
      <c r="K62" s="840"/>
      <c r="L62" s="944"/>
      <c r="M62" s="945"/>
      <c r="N62" s="1294"/>
      <c r="P62" s="1295" t="str">
        <f t="shared" si="2"/>
        <v/>
      </c>
    </row>
    <row r="63" spans="1:16" s="617" customFormat="1" x14ac:dyDescent="0.35">
      <c r="A63" s="940"/>
      <c r="B63" s="1299"/>
      <c r="C63" s="1859"/>
      <c r="D63" s="1860"/>
      <c r="E63" s="840"/>
      <c r="F63" s="940"/>
      <c r="G63" s="1859"/>
      <c r="H63" s="1860"/>
      <c r="I63" s="942"/>
      <c r="J63" s="943"/>
      <c r="K63" s="840"/>
      <c r="L63" s="944"/>
      <c r="M63" s="945"/>
      <c r="N63" s="1294"/>
      <c r="P63" s="1295" t="str">
        <f t="shared" si="2"/>
        <v/>
      </c>
    </row>
    <row r="64" spans="1:16" s="617" customFormat="1" x14ac:dyDescent="0.35">
      <c r="A64" s="940"/>
      <c r="B64" s="1299"/>
      <c r="C64" s="1859"/>
      <c r="D64" s="1860"/>
      <c r="E64" s="840"/>
      <c r="F64" s="940"/>
      <c r="G64" s="1859"/>
      <c r="H64" s="1860"/>
      <c r="I64" s="942"/>
      <c r="J64" s="943"/>
      <c r="K64" s="840"/>
      <c r="L64" s="944"/>
      <c r="M64" s="945"/>
      <c r="N64" s="1294"/>
      <c r="P64" s="1295" t="str">
        <f t="shared" si="2"/>
        <v/>
      </c>
    </row>
    <row r="65" spans="1:16" s="617" customFormat="1" x14ac:dyDescent="0.35">
      <c r="A65" s="940"/>
      <c r="B65" s="1299"/>
      <c r="C65" s="1859"/>
      <c r="D65" s="1860"/>
      <c r="E65" s="840"/>
      <c r="F65" s="940"/>
      <c r="G65" s="1859"/>
      <c r="H65" s="1860"/>
      <c r="I65" s="942"/>
      <c r="J65" s="943"/>
      <c r="K65" s="840"/>
      <c r="L65" s="944"/>
      <c r="M65" s="945"/>
      <c r="N65" s="1294"/>
      <c r="P65" s="1295" t="str">
        <f t="shared" si="2"/>
        <v/>
      </c>
    </row>
    <row r="66" spans="1:16" s="617" customFormat="1" x14ac:dyDescent="0.35">
      <c r="A66" s="940"/>
      <c r="B66" s="1299"/>
      <c r="C66" s="1859"/>
      <c r="D66" s="1860"/>
      <c r="E66" s="840"/>
      <c r="F66" s="940"/>
      <c r="G66" s="1859"/>
      <c r="H66" s="1860"/>
      <c r="I66" s="942"/>
      <c r="J66" s="943"/>
      <c r="K66" s="840"/>
      <c r="L66" s="944"/>
      <c r="M66" s="945"/>
      <c r="N66" s="1294"/>
      <c r="P66" s="1295" t="str">
        <f t="shared" si="2"/>
        <v/>
      </c>
    </row>
    <row r="67" spans="1:16" s="617" customFormat="1" x14ac:dyDescent="0.35">
      <c r="A67" s="940"/>
      <c r="B67" s="1299"/>
      <c r="C67" s="1859"/>
      <c r="D67" s="1860"/>
      <c r="E67" s="840"/>
      <c r="F67" s="940"/>
      <c r="G67" s="1859"/>
      <c r="H67" s="1860"/>
      <c r="I67" s="942"/>
      <c r="J67" s="943"/>
      <c r="K67" s="840"/>
      <c r="L67" s="944"/>
      <c r="M67" s="945"/>
      <c r="N67" s="1294"/>
      <c r="P67" s="1295" t="str">
        <f t="shared" si="2"/>
        <v/>
      </c>
    </row>
    <row r="68" spans="1:16" s="617" customFormat="1" x14ac:dyDescent="0.35">
      <c r="A68" s="940"/>
      <c r="B68" s="1299"/>
      <c r="C68" s="1859"/>
      <c r="D68" s="1860"/>
      <c r="E68" s="840"/>
      <c r="F68" s="940"/>
      <c r="G68" s="1859"/>
      <c r="H68" s="1860"/>
      <c r="I68" s="942"/>
      <c r="J68" s="943"/>
      <c r="K68" s="840"/>
      <c r="L68" s="944"/>
      <c r="M68" s="945"/>
      <c r="N68" s="1294"/>
      <c r="P68" s="1295" t="str">
        <f t="shared" si="2"/>
        <v/>
      </c>
    </row>
    <row r="69" spans="1:16" s="617" customFormat="1" x14ac:dyDescent="0.35">
      <c r="A69" s="940"/>
      <c r="B69" s="1299"/>
      <c r="C69" s="1859"/>
      <c r="D69" s="1860"/>
      <c r="E69" s="840"/>
      <c r="F69" s="940"/>
      <c r="G69" s="1859"/>
      <c r="H69" s="1860"/>
      <c r="I69" s="942"/>
      <c r="J69" s="943"/>
      <c r="K69" s="840"/>
      <c r="L69" s="944"/>
      <c r="M69" s="945"/>
      <c r="N69" s="1294"/>
      <c r="P69" s="1295" t="str">
        <f t="shared" si="2"/>
        <v/>
      </c>
    </row>
    <row r="70" spans="1:16" s="617" customFormat="1" x14ac:dyDescent="0.35">
      <c r="A70" s="940"/>
      <c r="B70" s="1299"/>
      <c r="C70" s="1859"/>
      <c r="D70" s="1860"/>
      <c r="E70" s="840"/>
      <c r="F70" s="940"/>
      <c r="G70" s="1859"/>
      <c r="H70" s="1860"/>
      <c r="I70" s="942"/>
      <c r="J70" s="943"/>
      <c r="K70" s="840"/>
      <c r="L70" s="944"/>
      <c r="M70" s="945"/>
      <c r="N70" s="1294"/>
      <c r="P70" s="1295" t="str">
        <f t="shared" si="2"/>
        <v/>
      </c>
    </row>
    <row r="71" spans="1:16" s="617" customFormat="1" x14ac:dyDescent="0.35">
      <c r="A71" s="940"/>
      <c r="B71" s="1299"/>
      <c r="C71" s="1859"/>
      <c r="D71" s="1860"/>
      <c r="E71" s="840"/>
      <c r="F71" s="940"/>
      <c r="G71" s="1859"/>
      <c r="H71" s="1860"/>
      <c r="I71" s="942"/>
      <c r="J71" s="943"/>
      <c r="K71" s="840"/>
      <c r="L71" s="944"/>
      <c r="M71" s="945"/>
      <c r="N71" s="1294"/>
      <c r="P71" s="1295" t="str">
        <f t="shared" si="2"/>
        <v/>
      </c>
    </row>
    <row r="72" spans="1:16" s="617" customFormat="1" x14ac:dyDescent="0.35">
      <c r="A72" s="940"/>
      <c r="B72" s="1299"/>
      <c r="C72" s="1859"/>
      <c r="D72" s="1860"/>
      <c r="E72" s="840"/>
      <c r="F72" s="940"/>
      <c r="G72" s="1859"/>
      <c r="H72" s="1860"/>
      <c r="I72" s="942"/>
      <c r="J72" s="943"/>
      <c r="K72" s="840"/>
      <c r="L72" s="944"/>
      <c r="M72" s="945"/>
      <c r="N72" s="1294"/>
      <c r="P72" s="1295" t="str">
        <f t="shared" si="2"/>
        <v/>
      </c>
    </row>
    <row r="73" spans="1:16" s="617" customFormat="1" x14ac:dyDescent="0.35">
      <c r="A73" s="940"/>
      <c r="B73" s="1299"/>
      <c r="C73" s="1859"/>
      <c r="D73" s="1860"/>
      <c r="E73" s="840"/>
      <c r="F73" s="940"/>
      <c r="G73" s="1859"/>
      <c r="H73" s="1860"/>
      <c r="I73" s="942"/>
      <c r="J73" s="943"/>
      <c r="K73" s="840"/>
      <c r="L73" s="944"/>
      <c r="M73" s="945"/>
      <c r="N73" s="1294"/>
      <c r="P73" s="1295" t="str">
        <f t="shared" si="2"/>
        <v/>
      </c>
    </row>
    <row r="74" spans="1:16" s="617" customFormat="1" ht="15" thickBot="1" x14ac:dyDescent="0.4">
      <c r="A74" s="940"/>
      <c r="B74" s="1299"/>
      <c r="C74" s="1859"/>
      <c r="D74" s="1860"/>
      <c r="E74" s="840"/>
      <c r="F74" s="940"/>
      <c r="G74" s="1859"/>
      <c r="H74" s="1860"/>
      <c r="I74" s="942"/>
      <c r="J74" s="943"/>
      <c r="K74" s="840"/>
      <c r="L74" s="944"/>
      <c r="M74" s="945"/>
      <c r="N74" s="1294"/>
      <c r="P74" s="1295" t="str">
        <f t="shared" si="2"/>
        <v/>
      </c>
    </row>
    <row r="75" spans="1:16" s="617" customFormat="1" hidden="1" x14ac:dyDescent="0.35">
      <c r="A75" s="940"/>
      <c r="B75" s="1299"/>
      <c r="C75" s="1859"/>
      <c r="D75" s="1860"/>
      <c r="E75" s="840"/>
      <c r="F75" s="940"/>
      <c r="G75" s="1859"/>
      <c r="H75" s="1860"/>
      <c r="I75" s="942"/>
      <c r="J75" s="943"/>
      <c r="K75" s="840"/>
      <c r="L75" s="944"/>
      <c r="M75" s="945"/>
      <c r="N75" s="1294"/>
      <c r="P75" s="1295" t="str">
        <f t="shared" ref="P75:P99" si="3">IF(F75="N",ROUNDUP(M75/L75,2),"")</f>
        <v/>
      </c>
    </row>
    <row r="76" spans="1:16" s="617" customFormat="1" hidden="1" x14ac:dyDescent="0.35">
      <c r="A76" s="940"/>
      <c r="B76" s="1299"/>
      <c r="C76" s="1859"/>
      <c r="D76" s="1860"/>
      <c r="E76" s="840"/>
      <c r="F76" s="940"/>
      <c r="G76" s="1859"/>
      <c r="H76" s="1860"/>
      <c r="I76" s="942"/>
      <c r="J76" s="943"/>
      <c r="K76" s="840"/>
      <c r="L76" s="944"/>
      <c r="M76" s="945"/>
      <c r="N76" s="1294"/>
      <c r="P76" s="1295" t="str">
        <f t="shared" si="3"/>
        <v/>
      </c>
    </row>
    <row r="77" spans="1:16" s="617" customFormat="1" hidden="1" x14ac:dyDescent="0.35">
      <c r="A77" s="940"/>
      <c r="B77" s="1299"/>
      <c r="C77" s="1859"/>
      <c r="D77" s="1860"/>
      <c r="E77" s="840"/>
      <c r="F77" s="940"/>
      <c r="G77" s="1859"/>
      <c r="H77" s="1860"/>
      <c r="I77" s="942"/>
      <c r="J77" s="943"/>
      <c r="K77" s="840"/>
      <c r="L77" s="944"/>
      <c r="M77" s="945"/>
      <c r="N77" s="1294"/>
      <c r="P77" s="1295" t="str">
        <f t="shared" si="3"/>
        <v/>
      </c>
    </row>
    <row r="78" spans="1:16" s="617" customFormat="1" hidden="1" x14ac:dyDescent="0.35">
      <c r="A78" s="940"/>
      <c r="B78" s="1299"/>
      <c r="C78" s="1859"/>
      <c r="D78" s="1860"/>
      <c r="E78" s="840"/>
      <c r="F78" s="940"/>
      <c r="G78" s="1859"/>
      <c r="H78" s="1860"/>
      <c r="I78" s="942"/>
      <c r="J78" s="943"/>
      <c r="K78" s="840"/>
      <c r="L78" s="944"/>
      <c r="M78" s="945"/>
      <c r="N78" s="1294"/>
      <c r="P78" s="1295" t="str">
        <f t="shared" si="3"/>
        <v/>
      </c>
    </row>
    <row r="79" spans="1:16" s="617" customFormat="1" hidden="1" x14ac:dyDescent="0.35">
      <c r="A79" s="940"/>
      <c r="B79" s="1299"/>
      <c r="C79" s="1859"/>
      <c r="D79" s="1860"/>
      <c r="E79" s="840"/>
      <c r="F79" s="940"/>
      <c r="G79" s="1859"/>
      <c r="H79" s="1860"/>
      <c r="I79" s="942"/>
      <c r="J79" s="943"/>
      <c r="K79" s="840"/>
      <c r="L79" s="944"/>
      <c r="M79" s="945"/>
      <c r="N79" s="1294"/>
      <c r="P79" s="1295" t="str">
        <f t="shared" si="3"/>
        <v/>
      </c>
    </row>
    <row r="80" spans="1:16" s="617" customFormat="1" hidden="1" x14ac:dyDescent="0.35">
      <c r="A80" s="940"/>
      <c r="B80" s="1299"/>
      <c r="C80" s="1859"/>
      <c r="D80" s="1860"/>
      <c r="E80" s="840"/>
      <c r="F80" s="940"/>
      <c r="G80" s="1859"/>
      <c r="H80" s="1860"/>
      <c r="I80" s="942"/>
      <c r="J80" s="943"/>
      <c r="K80" s="840"/>
      <c r="L80" s="944"/>
      <c r="M80" s="945"/>
      <c r="N80" s="1294"/>
      <c r="P80" s="1295" t="str">
        <f t="shared" si="3"/>
        <v/>
      </c>
    </row>
    <row r="81" spans="1:16" s="617" customFormat="1" hidden="1" x14ac:dyDescent="0.35">
      <c r="A81" s="940"/>
      <c r="B81" s="1299"/>
      <c r="C81" s="1859"/>
      <c r="D81" s="1860"/>
      <c r="E81" s="840"/>
      <c r="F81" s="940"/>
      <c r="G81" s="1859"/>
      <c r="H81" s="1860"/>
      <c r="I81" s="942"/>
      <c r="J81" s="943"/>
      <c r="K81" s="840"/>
      <c r="L81" s="944"/>
      <c r="M81" s="945"/>
      <c r="N81" s="1294"/>
      <c r="P81" s="1295" t="str">
        <f t="shared" si="3"/>
        <v/>
      </c>
    </row>
    <row r="82" spans="1:16" s="617" customFormat="1" hidden="1" x14ac:dyDescent="0.35">
      <c r="A82" s="940"/>
      <c r="B82" s="1299"/>
      <c r="C82" s="1859"/>
      <c r="D82" s="1860"/>
      <c r="E82" s="840"/>
      <c r="F82" s="940"/>
      <c r="G82" s="1859"/>
      <c r="H82" s="1860"/>
      <c r="I82" s="942"/>
      <c r="J82" s="943"/>
      <c r="K82" s="840"/>
      <c r="L82" s="944"/>
      <c r="M82" s="945"/>
      <c r="N82" s="1294"/>
      <c r="P82" s="1295" t="str">
        <f t="shared" si="3"/>
        <v/>
      </c>
    </row>
    <row r="83" spans="1:16" s="617" customFormat="1" hidden="1" x14ac:dyDescent="0.35">
      <c r="A83" s="940"/>
      <c r="B83" s="1299"/>
      <c r="C83" s="1859"/>
      <c r="D83" s="1860"/>
      <c r="E83" s="840"/>
      <c r="F83" s="940"/>
      <c r="G83" s="1859"/>
      <c r="H83" s="1860"/>
      <c r="I83" s="942"/>
      <c r="J83" s="943"/>
      <c r="K83" s="840"/>
      <c r="L83" s="944"/>
      <c r="M83" s="945"/>
      <c r="N83" s="1294"/>
      <c r="P83" s="1295" t="str">
        <f t="shared" si="3"/>
        <v/>
      </c>
    </row>
    <row r="84" spans="1:16" s="617" customFormat="1" hidden="1" x14ac:dyDescent="0.35">
      <c r="A84" s="940"/>
      <c r="B84" s="1299"/>
      <c r="C84" s="1859"/>
      <c r="D84" s="1860"/>
      <c r="E84" s="840"/>
      <c r="F84" s="940"/>
      <c r="G84" s="1859"/>
      <c r="H84" s="1860"/>
      <c r="I84" s="942"/>
      <c r="J84" s="943"/>
      <c r="K84" s="840"/>
      <c r="L84" s="944"/>
      <c r="M84" s="945"/>
      <c r="N84" s="1294"/>
      <c r="P84" s="1295" t="str">
        <f t="shared" si="3"/>
        <v/>
      </c>
    </row>
    <row r="85" spans="1:16" s="617" customFormat="1" hidden="1" x14ac:dyDescent="0.35">
      <c r="A85" s="940"/>
      <c r="B85" s="1299"/>
      <c r="C85" s="1859"/>
      <c r="D85" s="1860"/>
      <c r="E85" s="840"/>
      <c r="F85" s="940"/>
      <c r="G85" s="1859"/>
      <c r="H85" s="1860"/>
      <c r="I85" s="942"/>
      <c r="J85" s="943"/>
      <c r="K85" s="840"/>
      <c r="L85" s="944"/>
      <c r="M85" s="945"/>
      <c r="N85" s="1294"/>
      <c r="P85" s="1295" t="str">
        <f t="shared" si="3"/>
        <v/>
      </c>
    </row>
    <row r="86" spans="1:16" s="617" customFormat="1" hidden="1" x14ac:dyDescent="0.35">
      <c r="A86" s="940"/>
      <c r="B86" s="1299"/>
      <c r="C86" s="1859"/>
      <c r="D86" s="1860"/>
      <c r="E86" s="840"/>
      <c r="F86" s="940"/>
      <c r="G86" s="1859"/>
      <c r="H86" s="1860"/>
      <c r="I86" s="942"/>
      <c r="J86" s="943"/>
      <c r="K86" s="840"/>
      <c r="L86" s="944"/>
      <c r="M86" s="945"/>
      <c r="N86" s="1294"/>
      <c r="P86" s="1295" t="str">
        <f t="shared" si="3"/>
        <v/>
      </c>
    </row>
    <row r="87" spans="1:16" s="617" customFormat="1" hidden="1" x14ac:dyDescent="0.35">
      <c r="A87" s="940"/>
      <c r="B87" s="1299"/>
      <c r="C87" s="1859"/>
      <c r="D87" s="1860"/>
      <c r="E87" s="840"/>
      <c r="F87" s="940"/>
      <c r="G87" s="1859"/>
      <c r="H87" s="1860"/>
      <c r="I87" s="942"/>
      <c r="J87" s="943"/>
      <c r="K87" s="840"/>
      <c r="L87" s="944"/>
      <c r="M87" s="945"/>
      <c r="N87" s="1294"/>
      <c r="P87" s="1295" t="str">
        <f t="shared" si="3"/>
        <v/>
      </c>
    </row>
    <row r="88" spans="1:16" s="617" customFormat="1" hidden="1" x14ac:dyDescent="0.35">
      <c r="A88" s="940"/>
      <c r="B88" s="1299"/>
      <c r="C88" s="1859"/>
      <c r="D88" s="1860"/>
      <c r="E88" s="840"/>
      <c r="F88" s="940"/>
      <c r="G88" s="1859"/>
      <c r="H88" s="1860"/>
      <c r="I88" s="942"/>
      <c r="J88" s="943"/>
      <c r="K88" s="840"/>
      <c r="L88" s="944"/>
      <c r="M88" s="945"/>
      <c r="N88" s="1294"/>
      <c r="P88" s="1295" t="str">
        <f t="shared" si="3"/>
        <v/>
      </c>
    </row>
    <row r="89" spans="1:16" s="617" customFormat="1" hidden="1" x14ac:dyDescent="0.35">
      <c r="A89" s="940"/>
      <c r="B89" s="1299"/>
      <c r="C89" s="1859"/>
      <c r="D89" s="1860"/>
      <c r="E89" s="840"/>
      <c r="F89" s="940"/>
      <c r="G89" s="1859"/>
      <c r="H89" s="1860"/>
      <c r="I89" s="942"/>
      <c r="J89" s="943"/>
      <c r="K89" s="840"/>
      <c r="L89" s="944"/>
      <c r="M89" s="945"/>
      <c r="N89" s="1294"/>
      <c r="P89" s="1295" t="str">
        <f t="shared" si="3"/>
        <v/>
      </c>
    </row>
    <row r="90" spans="1:16" s="617" customFormat="1" hidden="1" x14ac:dyDescent="0.35">
      <c r="A90" s="940"/>
      <c r="B90" s="1299"/>
      <c r="C90" s="1859"/>
      <c r="D90" s="1860"/>
      <c r="E90" s="840"/>
      <c r="F90" s="940"/>
      <c r="G90" s="1859"/>
      <c r="H90" s="1860"/>
      <c r="I90" s="942"/>
      <c r="J90" s="943"/>
      <c r="K90" s="840"/>
      <c r="L90" s="944"/>
      <c r="M90" s="945"/>
      <c r="N90" s="1294"/>
      <c r="P90" s="1295" t="str">
        <f t="shared" si="3"/>
        <v/>
      </c>
    </row>
    <row r="91" spans="1:16" s="617" customFormat="1" hidden="1" x14ac:dyDescent="0.35">
      <c r="A91" s="940"/>
      <c r="B91" s="1299"/>
      <c r="C91" s="1859"/>
      <c r="D91" s="1860"/>
      <c r="E91" s="840"/>
      <c r="F91" s="940"/>
      <c r="G91" s="1859"/>
      <c r="H91" s="1860"/>
      <c r="I91" s="942"/>
      <c r="J91" s="943"/>
      <c r="K91" s="840"/>
      <c r="L91" s="944"/>
      <c r="M91" s="945"/>
      <c r="N91" s="1294"/>
      <c r="P91" s="1295" t="str">
        <f t="shared" si="3"/>
        <v/>
      </c>
    </row>
    <row r="92" spans="1:16" s="617" customFormat="1" hidden="1" x14ac:dyDescent="0.35">
      <c r="A92" s="940"/>
      <c r="B92" s="1299"/>
      <c r="C92" s="1859"/>
      <c r="D92" s="1860"/>
      <c r="E92" s="840"/>
      <c r="F92" s="940"/>
      <c r="G92" s="1859"/>
      <c r="H92" s="1860"/>
      <c r="I92" s="942"/>
      <c r="J92" s="943"/>
      <c r="K92" s="840"/>
      <c r="L92" s="944"/>
      <c r="M92" s="945"/>
      <c r="N92" s="1294"/>
      <c r="P92" s="1295" t="str">
        <f t="shared" si="3"/>
        <v/>
      </c>
    </row>
    <row r="93" spans="1:16" s="617" customFormat="1" hidden="1" x14ac:dyDescent="0.35">
      <c r="A93" s="940"/>
      <c r="B93" s="1299"/>
      <c r="C93" s="1859"/>
      <c r="D93" s="1860"/>
      <c r="E93" s="840"/>
      <c r="F93" s="940"/>
      <c r="G93" s="1859"/>
      <c r="H93" s="1860"/>
      <c r="I93" s="942"/>
      <c r="J93" s="943"/>
      <c r="K93" s="840"/>
      <c r="L93" s="944"/>
      <c r="M93" s="945"/>
      <c r="N93" s="1294"/>
      <c r="P93" s="1295" t="str">
        <f t="shared" si="3"/>
        <v/>
      </c>
    </row>
    <row r="94" spans="1:16" s="617" customFormat="1" hidden="1" x14ac:dyDescent="0.35">
      <c r="A94" s="940"/>
      <c r="B94" s="1299"/>
      <c r="C94" s="1859"/>
      <c r="D94" s="1860"/>
      <c r="E94" s="840"/>
      <c r="F94" s="940"/>
      <c r="G94" s="1859"/>
      <c r="H94" s="1860"/>
      <c r="I94" s="942"/>
      <c r="J94" s="943"/>
      <c r="K94" s="840"/>
      <c r="L94" s="944"/>
      <c r="M94" s="945"/>
      <c r="N94" s="1294"/>
      <c r="P94" s="1295" t="str">
        <f t="shared" si="3"/>
        <v/>
      </c>
    </row>
    <row r="95" spans="1:16" s="617" customFormat="1" hidden="1" x14ac:dyDescent="0.35">
      <c r="A95" s="940"/>
      <c r="B95" s="1299"/>
      <c r="C95" s="1859"/>
      <c r="D95" s="1860"/>
      <c r="E95" s="840"/>
      <c r="F95" s="940"/>
      <c r="G95" s="1859"/>
      <c r="H95" s="1860"/>
      <c r="I95" s="942"/>
      <c r="J95" s="943"/>
      <c r="K95" s="840"/>
      <c r="L95" s="944"/>
      <c r="M95" s="945"/>
      <c r="N95" s="1294"/>
      <c r="P95" s="1295" t="str">
        <f t="shared" si="3"/>
        <v/>
      </c>
    </row>
    <row r="96" spans="1:16" s="617" customFormat="1" hidden="1" x14ac:dyDescent="0.35">
      <c r="A96" s="940"/>
      <c r="B96" s="1299"/>
      <c r="C96" s="1859"/>
      <c r="D96" s="1860"/>
      <c r="E96" s="840"/>
      <c r="F96" s="940"/>
      <c r="G96" s="1859"/>
      <c r="H96" s="1860"/>
      <c r="I96" s="942"/>
      <c r="J96" s="943"/>
      <c r="K96" s="840"/>
      <c r="L96" s="944"/>
      <c r="M96" s="945"/>
      <c r="N96" s="1294"/>
      <c r="P96" s="1295" t="str">
        <f t="shared" si="3"/>
        <v/>
      </c>
    </row>
    <row r="97" spans="1:16" s="617" customFormat="1" hidden="1" x14ac:dyDescent="0.35">
      <c r="A97" s="940"/>
      <c r="B97" s="1299"/>
      <c r="C97" s="1859"/>
      <c r="D97" s="1860"/>
      <c r="E97" s="840"/>
      <c r="F97" s="940"/>
      <c r="G97" s="1859"/>
      <c r="H97" s="1860"/>
      <c r="I97" s="942"/>
      <c r="J97" s="943"/>
      <c r="K97" s="840"/>
      <c r="L97" s="944"/>
      <c r="M97" s="945"/>
      <c r="N97" s="1294"/>
      <c r="P97" s="1295" t="str">
        <f t="shared" si="3"/>
        <v/>
      </c>
    </row>
    <row r="98" spans="1:16" s="617" customFormat="1" hidden="1" x14ac:dyDescent="0.35">
      <c r="A98" s="940"/>
      <c r="B98" s="1299"/>
      <c r="C98" s="1859"/>
      <c r="D98" s="1860"/>
      <c r="E98" s="840"/>
      <c r="F98" s="940"/>
      <c r="G98" s="1859"/>
      <c r="H98" s="1860"/>
      <c r="I98" s="942"/>
      <c r="J98" s="943"/>
      <c r="K98" s="840"/>
      <c r="L98" s="944"/>
      <c r="M98" s="945"/>
      <c r="N98" s="1294"/>
      <c r="P98" s="1295" t="str">
        <f t="shared" si="3"/>
        <v/>
      </c>
    </row>
    <row r="99" spans="1:16" s="617" customFormat="1" ht="15" hidden="1" thickBot="1" x14ac:dyDescent="0.4">
      <c r="A99" s="940"/>
      <c r="B99" s="1299"/>
      <c r="C99" s="1859"/>
      <c r="D99" s="1860"/>
      <c r="E99" s="840"/>
      <c r="F99" s="940"/>
      <c r="G99" s="1859"/>
      <c r="H99" s="1860"/>
      <c r="I99" s="942"/>
      <c r="J99" s="943"/>
      <c r="K99" s="840"/>
      <c r="L99" s="944"/>
      <c r="M99" s="945"/>
      <c r="N99" s="1294"/>
      <c r="P99" s="1295" t="str">
        <f t="shared" si="3"/>
        <v/>
      </c>
    </row>
    <row r="100" spans="1:16" s="365" customFormat="1" ht="15" customHeight="1" thickBot="1" x14ac:dyDescent="0.4">
      <c r="B100" s="1297"/>
      <c r="C100" s="1297"/>
      <c r="D100" s="1297"/>
      <c r="E100" s="1297"/>
      <c r="F100" s="1297"/>
      <c r="G100" s="1297"/>
      <c r="H100" s="1297"/>
      <c r="I100" s="1297"/>
      <c r="J100" s="1297"/>
      <c r="K100" s="1297"/>
      <c r="L100" s="1297"/>
      <c r="M100" s="34" t="s">
        <v>31</v>
      </c>
      <c r="N100" s="838">
        <f>SUM(N40:N99)</f>
        <v>0</v>
      </c>
    </row>
    <row r="101" spans="1:16" s="577" customFormat="1" x14ac:dyDescent="0.35">
      <c r="A101" s="1900" t="s">
        <v>32</v>
      </c>
      <c r="B101" s="1900"/>
      <c r="C101" s="1900"/>
      <c r="D101" s="1900"/>
      <c r="E101" s="1900"/>
      <c r="F101" s="1900"/>
      <c r="G101" s="1900"/>
      <c r="H101" s="1900"/>
      <c r="I101" s="1900"/>
      <c r="J101" s="1900"/>
      <c r="K101" s="1900"/>
      <c r="L101" s="1900"/>
    </row>
    <row r="102" spans="1:16" ht="15.65" customHeight="1" x14ac:dyDescent="0.35">
      <c r="B102" s="1903" t="s">
        <v>186</v>
      </c>
      <c r="C102" s="1903"/>
      <c r="D102" s="1903"/>
      <c r="F102" s="1868" t="s">
        <v>33</v>
      </c>
      <c r="G102" s="1868"/>
      <c r="H102" s="1868"/>
      <c r="I102" s="1868"/>
      <c r="J102" s="1868"/>
      <c r="K102" s="846"/>
    </row>
    <row r="103" spans="1:16" ht="15" customHeight="1" thickBot="1" x14ac:dyDescent="0.4">
      <c r="B103" s="843" t="s">
        <v>308</v>
      </c>
      <c r="C103" s="1895"/>
      <c r="D103" s="1895"/>
      <c r="F103" s="843" t="s">
        <v>308</v>
      </c>
      <c r="G103" s="843"/>
      <c r="H103" s="1895"/>
      <c r="I103" s="1895"/>
      <c r="J103" s="1895"/>
      <c r="K103" s="846"/>
    </row>
    <row r="104" spans="1:16" ht="19" thickBot="1" x14ac:dyDescent="0.4">
      <c r="B104" s="843" t="s">
        <v>309</v>
      </c>
      <c r="C104" s="1895"/>
      <c r="D104" s="1895"/>
      <c r="L104" s="1901" t="s">
        <v>185</v>
      </c>
      <c r="M104" s="1902"/>
      <c r="N104" s="1010">
        <f>N19+N24+N32+N100</f>
        <v>0</v>
      </c>
    </row>
    <row r="105" spans="1:16" x14ac:dyDescent="0.35">
      <c r="B105" s="843" t="s">
        <v>310</v>
      </c>
      <c r="C105" s="1898"/>
      <c r="D105" s="1898"/>
      <c r="F105" s="843" t="s">
        <v>310</v>
      </c>
      <c r="G105" s="843"/>
      <c r="H105" s="1896"/>
      <c r="I105" s="1896"/>
      <c r="J105" s="1896"/>
      <c r="L105" s="350"/>
      <c r="N105" s="366"/>
    </row>
    <row r="106" spans="1:16" x14ac:dyDescent="0.35">
      <c r="B106" s="176"/>
      <c r="C106" s="1904" t="s">
        <v>34</v>
      </c>
      <c r="D106" s="1904"/>
      <c r="F106" s="1899" t="s">
        <v>35</v>
      </c>
      <c r="G106" s="1899"/>
      <c r="H106" s="1899"/>
      <c r="I106" s="1899"/>
      <c r="J106" s="1899"/>
      <c r="K106" s="1899"/>
    </row>
    <row r="107" spans="1:16" x14ac:dyDescent="0.35">
      <c r="C107" s="1894"/>
      <c r="D107" s="1894"/>
      <c r="H107" s="1897"/>
      <c r="I107" s="1897"/>
      <c r="J107" s="1897"/>
    </row>
    <row r="108" spans="1:16" ht="14.5" customHeight="1" x14ac:dyDescent="0.35">
      <c r="C108" s="1894"/>
      <c r="D108" s="1894"/>
      <c r="H108" s="1897"/>
      <c r="I108" s="1897"/>
      <c r="J108" s="1897"/>
    </row>
    <row r="109" spans="1:16" x14ac:dyDescent="0.35">
      <c r="C109" s="1894"/>
      <c r="D109" s="1894"/>
      <c r="H109" s="1894"/>
      <c r="I109" s="1894"/>
      <c r="J109" s="1894"/>
    </row>
  </sheetData>
  <sheetProtection password="D3BB" sheet="1" formatRows="0" insertRows="0"/>
  <mergeCells count="197">
    <mergeCell ref="C98:D98"/>
    <mergeCell ref="C99:D99"/>
    <mergeCell ref="C96:D96"/>
    <mergeCell ref="C95:D95"/>
    <mergeCell ref="G86:H86"/>
    <mergeCell ref="G87:H87"/>
    <mergeCell ref="G92:H92"/>
    <mergeCell ref="G93:H93"/>
    <mergeCell ref="G94:H94"/>
    <mergeCell ref="G95:H95"/>
    <mergeCell ref="G96:H96"/>
    <mergeCell ref="G97:H97"/>
    <mergeCell ref="G98:H98"/>
    <mergeCell ref="G99:H99"/>
    <mergeCell ref="B3:H3"/>
    <mergeCell ref="J2:K2"/>
    <mergeCell ref="I1:K1"/>
    <mergeCell ref="C97:D97"/>
    <mergeCell ref="C40:D40"/>
    <mergeCell ref="C93:D93"/>
    <mergeCell ref="C94:D94"/>
    <mergeCell ref="C84:D84"/>
    <mergeCell ref="C41:D41"/>
    <mergeCell ref="C42:D42"/>
    <mergeCell ref="C85:D85"/>
    <mergeCell ref="C86:D86"/>
    <mergeCell ref="C87:D87"/>
    <mergeCell ref="C92:D92"/>
    <mergeCell ref="K3:L3"/>
    <mergeCell ref="K4:L4"/>
    <mergeCell ref="C14:D14"/>
    <mergeCell ref="C17:D17"/>
    <mergeCell ref="A5:N5"/>
    <mergeCell ref="A7:B7"/>
    <mergeCell ref="C7:D7"/>
    <mergeCell ref="C38:D38"/>
    <mergeCell ref="A13:B13"/>
    <mergeCell ref="A14:B14"/>
    <mergeCell ref="C15:D15"/>
    <mergeCell ref="C16:D16"/>
    <mergeCell ref="A12:B12"/>
    <mergeCell ref="A8:B8"/>
    <mergeCell ref="A9:B9"/>
    <mergeCell ref="C10:D10"/>
    <mergeCell ref="C11:D11"/>
    <mergeCell ref="C12:D12"/>
    <mergeCell ref="C13:D13"/>
    <mergeCell ref="C107:D109"/>
    <mergeCell ref="H103:J103"/>
    <mergeCell ref="H105:J105"/>
    <mergeCell ref="H107:J109"/>
    <mergeCell ref="C103:D103"/>
    <mergeCell ref="C104:D104"/>
    <mergeCell ref="C105:D105"/>
    <mergeCell ref="F106:K106"/>
    <mergeCell ref="A101:L101"/>
    <mergeCell ref="L104:M104"/>
    <mergeCell ref="B102:D102"/>
    <mergeCell ref="C106:D106"/>
    <mergeCell ref="A1:C1"/>
    <mergeCell ref="F102:J102"/>
    <mergeCell ref="B2:C2"/>
    <mergeCell ref="I3:J3"/>
    <mergeCell ref="L2:M2"/>
    <mergeCell ref="A21:N21"/>
    <mergeCell ref="B23:E23"/>
    <mergeCell ref="B24:E24"/>
    <mergeCell ref="F23:L23"/>
    <mergeCell ref="F24:L24"/>
    <mergeCell ref="C35:D35"/>
    <mergeCell ref="A26:N26"/>
    <mergeCell ref="B29:C29"/>
    <mergeCell ref="B30:C30"/>
    <mergeCell ref="D30:L30"/>
    <mergeCell ref="A35:B35"/>
    <mergeCell ref="A37:D37"/>
    <mergeCell ref="D28:L28"/>
    <mergeCell ref="D29:L29"/>
    <mergeCell ref="B28:C28"/>
    <mergeCell ref="A34:N34"/>
    <mergeCell ref="A29:A30"/>
    <mergeCell ref="F16:G16"/>
    <mergeCell ref="F17:G17"/>
    <mergeCell ref="D2:G2"/>
    <mergeCell ref="G38:H38"/>
    <mergeCell ref="G40:H40"/>
    <mergeCell ref="G41:H41"/>
    <mergeCell ref="G42:H42"/>
    <mergeCell ref="G84:H84"/>
    <mergeCell ref="G85:H85"/>
    <mergeCell ref="A39:N39"/>
    <mergeCell ref="F7:G7"/>
    <mergeCell ref="F8:G8"/>
    <mergeCell ref="F9:G9"/>
    <mergeCell ref="F10:G10"/>
    <mergeCell ref="F11:G11"/>
    <mergeCell ref="F12:G12"/>
    <mergeCell ref="F13:G13"/>
    <mergeCell ref="F14:G14"/>
    <mergeCell ref="F15:G15"/>
    <mergeCell ref="A15:B15"/>
    <mergeCell ref="A16:B16"/>
    <mergeCell ref="A17:B17"/>
    <mergeCell ref="C8:D8"/>
    <mergeCell ref="C9:D9"/>
    <mergeCell ref="A10:B10"/>
    <mergeCell ref="A11:B11"/>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G43:H43"/>
    <mergeCell ref="G44:H44"/>
    <mergeCell ref="G45:H45"/>
    <mergeCell ref="G46:H46"/>
    <mergeCell ref="G47:H47"/>
    <mergeCell ref="G48:H48"/>
    <mergeCell ref="G49:H49"/>
    <mergeCell ref="G50:H50"/>
    <mergeCell ref="G51:H51"/>
    <mergeCell ref="G52:H52"/>
    <mergeCell ref="G53:H53"/>
    <mergeCell ref="G54:H54"/>
    <mergeCell ref="G55:H55"/>
    <mergeCell ref="G56:H56"/>
    <mergeCell ref="G57:H57"/>
    <mergeCell ref="G58:H58"/>
    <mergeCell ref="G59:H59"/>
    <mergeCell ref="G60:H60"/>
    <mergeCell ref="G61:H61"/>
    <mergeCell ref="G62:H62"/>
    <mergeCell ref="G63:H63"/>
    <mergeCell ref="G64:H64"/>
    <mergeCell ref="G65:H65"/>
    <mergeCell ref="G66:H66"/>
    <mergeCell ref="G67:H67"/>
    <mergeCell ref="G68:H68"/>
    <mergeCell ref="G69:H69"/>
    <mergeCell ref="G70:H70"/>
    <mergeCell ref="G71:H71"/>
    <mergeCell ref="G72:H72"/>
    <mergeCell ref="G73:H73"/>
    <mergeCell ref="G74:H74"/>
    <mergeCell ref="C75:D75"/>
    <mergeCell ref="G75:H75"/>
    <mergeCell ref="C76:D76"/>
    <mergeCell ref="G76:H76"/>
    <mergeCell ref="C77:D77"/>
    <mergeCell ref="G77:H77"/>
    <mergeCell ref="C78:D78"/>
    <mergeCell ref="G78:H78"/>
    <mergeCell ref="C79:D79"/>
    <mergeCell ref="G79:H79"/>
    <mergeCell ref="C80:D80"/>
    <mergeCell ref="G80:H80"/>
    <mergeCell ref="C81:D81"/>
    <mergeCell ref="G81:H81"/>
    <mergeCell ref="C82:D82"/>
    <mergeCell ref="G82:H82"/>
    <mergeCell ref="C83:D83"/>
    <mergeCell ref="G83:H83"/>
    <mergeCell ref="C88:D88"/>
    <mergeCell ref="G88:H88"/>
    <mergeCell ref="C89:D89"/>
    <mergeCell ref="G89:H89"/>
    <mergeCell ref="C90:D90"/>
    <mergeCell ref="G90:H90"/>
    <mergeCell ref="C91:D91"/>
    <mergeCell ref="G91:H91"/>
  </mergeCells>
  <conditionalFormatting sqref="J2:K2">
    <cfRule type="expression" dxfId="30" priority="67">
      <formula>ISBLANK($J$2)</formula>
    </cfRule>
  </conditionalFormatting>
  <conditionalFormatting sqref="C107:D109">
    <cfRule type="expression" dxfId="29" priority="66">
      <formula>ISBLANK($C$107)</formula>
    </cfRule>
  </conditionalFormatting>
  <conditionalFormatting sqref="H107:J109">
    <cfRule type="expression" dxfId="28" priority="65">
      <formula>ISBLANK($H$107)</formula>
    </cfRule>
  </conditionalFormatting>
  <conditionalFormatting sqref="C103:D103">
    <cfRule type="expression" dxfId="27" priority="64">
      <formula>ISBLANK($C$103)</formula>
    </cfRule>
  </conditionalFormatting>
  <conditionalFormatting sqref="C104:D104">
    <cfRule type="expression" dxfId="26" priority="63">
      <formula>ISBLANK($C$104)</formula>
    </cfRule>
  </conditionalFormatting>
  <conditionalFormatting sqref="C105:D105">
    <cfRule type="expression" dxfId="25" priority="62">
      <formula>ISBLANK($C$105)</formula>
    </cfRule>
  </conditionalFormatting>
  <conditionalFormatting sqref="H103:J103">
    <cfRule type="expression" dxfId="24" priority="61">
      <formula>ISBLANK($H$103)</formula>
    </cfRule>
  </conditionalFormatting>
  <conditionalFormatting sqref="H105:J105">
    <cfRule type="expression" dxfId="23" priority="60">
      <formula>ISBLANK($H$105)</formula>
    </cfRule>
  </conditionalFormatting>
  <conditionalFormatting sqref="L40">
    <cfRule type="expression" dxfId="22" priority="56" stopIfTrue="1">
      <formula>$F40="O"</formula>
    </cfRule>
  </conditionalFormatting>
  <conditionalFormatting sqref="M40">
    <cfRule type="expression" dxfId="21" priority="58" stopIfTrue="1">
      <formula>$F40="O"</formula>
    </cfRule>
  </conditionalFormatting>
  <conditionalFormatting sqref="A40:M40">
    <cfRule type="expression" dxfId="20" priority="59">
      <formula>AND(ISBLANK(A40),$N40&gt;0)</formula>
    </cfRule>
  </conditionalFormatting>
  <conditionalFormatting sqref="N40">
    <cfRule type="expression" dxfId="19" priority="44">
      <formula>AND($F40="O",OR($N40-$P40&gt;0,$N40-$P40&lt;0))</formula>
    </cfRule>
    <cfRule type="expression" dxfId="18" priority="55">
      <formula>N40&lt;0</formula>
    </cfRule>
  </conditionalFormatting>
  <conditionalFormatting sqref="P40">
    <cfRule type="expression" dxfId="17" priority="45" stopIfTrue="1">
      <formula>$F40="O"</formula>
    </cfRule>
  </conditionalFormatting>
  <conditionalFormatting sqref="P40">
    <cfRule type="expression" dxfId="16" priority="46">
      <formula>AND(ISBLANK(P40),$N40&gt;0)</formula>
    </cfRule>
  </conditionalFormatting>
  <conditionalFormatting sqref="L41:L74">
    <cfRule type="expression" dxfId="15" priority="12" stopIfTrue="1">
      <formula>$F41="O"</formula>
    </cfRule>
  </conditionalFormatting>
  <conditionalFormatting sqref="M41:M74">
    <cfRule type="expression" dxfId="14" priority="13" stopIfTrue="1">
      <formula>$F41="O"</formula>
    </cfRule>
  </conditionalFormatting>
  <conditionalFormatting sqref="A41:M74">
    <cfRule type="expression" dxfId="13" priority="14">
      <formula>AND(ISBLANK(A41),$N41&gt;0)</formula>
    </cfRule>
  </conditionalFormatting>
  <conditionalFormatting sqref="N41:N74">
    <cfRule type="expression" dxfId="12" priority="8">
      <formula>AND($F41="O",OR($N41-$P41&gt;0,$N41-$P41&lt;0))</formula>
    </cfRule>
    <cfRule type="expression" dxfId="11" priority="11">
      <formula>N41&lt;0</formula>
    </cfRule>
  </conditionalFormatting>
  <conditionalFormatting sqref="P41:P74">
    <cfRule type="expression" dxfId="10" priority="9" stopIfTrue="1">
      <formula>$F41="O"</formula>
    </cfRule>
  </conditionalFormatting>
  <conditionalFormatting sqref="P41:P74">
    <cfRule type="expression" dxfId="9" priority="10">
      <formula>AND(ISBLANK(P41),$N41&gt;0)</formula>
    </cfRule>
  </conditionalFormatting>
  <conditionalFormatting sqref="L75:L99">
    <cfRule type="expression" dxfId="8" priority="5" stopIfTrue="1">
      <formula>$F75="O"</formula>
    </cfRule>
  </conditionalFormatting>
  <conditionalFormatting sqref="M75:M99">
    <cfRule type="expression" dxfId="7" priority="6" stopIfTrue="1">
      <formula>$F75="O"</formula>
    </cfRule>
  </conditionalFormatting>
  <conditionalFormatting sqref="A75:M99">
    <cfRule type="expression" dxfId="6" priority="7">
      <formula>AND(ISBLANK(A75),$N75&gt;0)</formula>
    </cfRule>
  </conditionalFormatting>
  <conditionalFormatting sqref="N75:N99">
    <cfRule type="expression" dxfId="5" priority="1">
      <formula>AND($F75="O",OR($N75-$P75&gt;0,$N75-$P75&lt;0))</formula>
    </cfRule>
    <cfRule type="expression" dxfId="4" priority="4">
      <formula>N75&lt;0</formula>
    </cfRule>
  </conditionalFormatting>
  <conditionalFormatting sqref="P75:P99">
    <cfRule type="expression" dxfId="3" priority="2" stopIfTrue="1">
      <formula>$F75="O"</formula>
    </cfRule>
  </conditionalFormatting>
  <conditionalFormatting sqref="P75:P99">
    <cfRule type="expression" dxfId="2" priority="3">
      <formula>AND(ISBLANK(P75),$N75&gt;0)</formula>
    </cfRule>
  </conditionalFormatting>
  <dataValidations count="2">
    <dataValidation type="list" allowBlank="1" showInputMessage="1" showErrorMessage="1" sqref="B40:B99" xr:uid="{D13B036C-1818-4C54-8593-67541FA22C02}">
      <formula1>NaturDep</formula1>
    </dataValidation>
    <dataValidation type="list" allowBlank="1" showInputMessage="1" showErrorMessage="1" sqref="F40:F99" xr:uid="{ECAFCD57-65FA-43BD-9ED2-D367788028B8}">
      <formula1>Binaire</formula1>
    </dataValidation>
  </dataValidations>
  <printOptions horizontalCentered="1"/>
  <pageMargins left="0.11811023622047245" right="0.11811023622047245" top="0.15748031496062992" bottom="0.15748031496062992" header="0" footer="0"/>
  <pageSetup paperSize="9" scale="79" fitToHeight="0" orientation="landscape" r:id="rId1"/>
  <headerFooter>
    <oddFooter>&amp;L&amp;F&amp;C&amp;A&amp;R&amp;P/&amp;N</oddFooter>
  </headerFooter>
  <rowBreaks count="1" manualBreakCount="1">
    <brk id="32"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774700</xdr:colOff>
                    <xdr:row>2</xdr:row>
                    <xdr:rowOff>50800</xdr:rowOff>
                  </from>
                  <to>
                    <xdr:col>13</xdr:col>
                    <xdr:colOff>304800</xdr:colOff>
                    <xdr:row>2</xdr:row>
                    <xdr:rowOff>317500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13</xdr:col>
                    <xdr:colOff>812800</xdr:colOff>
                    <xdr:row>2</xdr:row>
                    <xdr:rowOff>50800</xdr:rowOff>
                  </from>
                  <to>
                    <xdr:col>13</xdr:col>
                    <xdr:colOff>1117600</xdr:colOff>
                    <xdr:row>2</xdr:row>
                    <xdr:rowOff>317500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12</xdr:col>
                    <xdr:colOff>774700</xdr:colOff>
                    <xdr:row>2</xdr:row>
                    <xdr:rowOff>317500</xdr:rowOff>
                  </from>
                  <to>
                    <xdr:col>13</xdr:col>
                    <xdr:colOff>298450</xdr:colOff>
                    <xdr:row>4</xdr:row>
                    <xdr:rowOff>57150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13</xdr:col>
                    <xdr:colOff>819150</xdr:colOff>
                    <xdr:row>2</xdr:row>
                    <xdr:rowOff>317500</xdr:rowOff>
                  </from>
                  <to>
                    <xdr:col>13</xdr:col>
                    <xdr:colOff>1123950</xdr:colOff>
                    <xdr:row>4</xdr:row>
                    <xdr:rowOff>57150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8" id="{D53E6911-EA13-4DE1-BBD0-F31181644E61}">
            <xm:f>$N$104=BE_Annexe1A_Depenses!$X$78</xm:f>
            <x14:dxf>
              <fill>
                <patternFill>
                  <bgColor theme="8" tint="0.59996337778862885"/>
                </patternFill>
              </fill>
            </x14:dxf>
          </x14:cfRule>
          <xm:sqref>N104</xm:sqref>
        </x14:conditionalFormatting>
        <x14:conditionalFormatting xmlns:xm="http://schemas.microsoft.com/office/excel/2006/main">
          <x14:cfRule type="expression" priority="95" id="{EF334A85-E7B7-484A-BAD7-98136511F458}">
            <xm:f>BE_Annexe1C_Valorisations!$X$98=$N$24</xm:f>
            <x14:dxf>
              <fill>
                <patternFill patternType="none">
                  <bgColor auto="1"/>
                </patternFill>
              </fill>
            </x14:dxf>
          </x14:cfRule>
          <xm:sqref>N24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76E91-0BD6-41C1-A981-0F9EACADEB52}">
  <sheetPr>
    <tabColor rgb="FF00B050"/>
    <pageSetUpPr fitToPage="1"/>
  </sheetPr>
  <dimension ref="B1:L82"/>
  <sheetViews>
    <sheetView showGridLines="0" topLeftCell="A4" zoomScaleNormal="100" workbookViewId="0">
      <selection activeCell="K15" sqref="K15"/>
    </sheetView>
  </sheetViews>
  <sheetFormatPr baseColWidth="10" defaultColWidth="11.453125" defaultRowHeight="10.5" outlineLevelCol="1" x14ac:dyDescent="0.35"/>
  <cols>
    <col min="1" max="1" width="2.54296875" style="573" customWidth="1"/>
    <col min="2" max="2" width="4.54296875" style="573" hidden="1" customWidth="1" outlineLevel="1"/>
    <col min="3" max="3" width="39" style="573" customWidth="1" collapsed="1"/>
    <col min="4" max="6" width="9" style="573" customWidth="1"/>
    <col min="7" max="7" width="10.7265625" style="589" customWidth="1"/>
    <col min="8" max="8" width="7.1796875" style="573" customWidth="1"/>
    <col min="9" max="9" width="4.1796875" style="573" hidden="1" customWidth="1" outlineLevel="1"/>
    <col min="10" max="10" width="31.54296875" style="573" customWidth="1" collapsed="1"/>
    <col min="11" max="11" width="9.453125" style="589" bestFit="1" customWidth="1"/>
    <col min="12" max="12" width="9" style="573" customWidth="1"/>
    <col min="13" max="16384" width="11.453125" style="573"/>
  </cols>
  <sheetData>
    <row r="1" spans="2:12" ht="21" x14ac:dyDescent="0.35">
      <c r="C1" s="1314" t="s">
        <v>446</v>
      </c>
      <c r="D1" s="1314"/>
      <c r="E1" s="1314"/>
      <c r="F1" s="1314"/>
      <c r="G1" s="1314"/>
      <c r="H1" s="1314"/>
      <c r="I1" s="1314"/>
      <c r="J1" s="1314"/>
      <c r="K1" s="580" t="s">
        <v>537</v>
      </c>
      <c r="L1" s="581">
        <f>BP_Annexe1A_Depenses!K2</f>
        <v>44691</v>
      </c>
    </row>
    <row r="2" spans="2:12" x14ac:dyDescent="0.35">
      <c r="G2" s="582"/>
      <c r="H2" s="581"/>
      <c r="K2" s="582"/>
    </row>
    <row r="3" spans="2:12" ht="14.5" x14ac:dyDescent="0.35">
      <c r="B3" s="1312" t="s">
        <v>236</v>
      </c>
      <c r="C3" s="1312"/>
      <c r="D3" s="1312"/>
      <c r="E3" s="1312"/>
      <c r="F3" s="1312"/>
      <c r="G3" s="1312"/>
      <c r="H3" s="583"/>
      <c r="I3" s="1312" t="s">
        <v>237</v>
      </c>
      <c r="J3" s="1312"/>
      <c r="K3" s="1312"/>
    </row>
    <row r="4" spans="2:12" ht="13" x14ac:dyDescent="0.35">
      <c r="B4" s="1312" t="s">
        <v>219</v>
      </c>
      <c r="C4" s="1313" t="s">
        <v>246</v>
      </c>
      <c r="D4" s="1313" t="s">
        <v>533</v>
      </c>
      <c r="E4" s="1313" t="s">
        <v>393</v>
      </c>
      <c r="F4" s="1313"/>
      <c r="G4" s="1313" t="s">
        <v>226</v>
      </c>
      <c r="H4" s="583"/>
      <c r="I4" s="1313" t="s">
        <v>219</v>
      </c>
      <c r="J4" s="1313" t="s">
        <v>238</v>
      </c>
      <c r="K4" s="1313" t="s">
        <v>226</v>
      </c>
    </row>
    <row r="5" spans="2:12" ht="13" x14ac:dyDescent="0.35">
      <c r="B5" s="1312"/>
      <c r="C5" s="1313"/>
      <c r="D5" s="1313"/>
      <c r="E5" s="1040" t="s">
        <v>194</v>
      </c>
      <c r="F5" s="1040" t="s">
        <v>195</v>
      </c>
      <c r="G5" s="1313"/>
      <c r="H5" s="583"/>
      <c r="I5" s="1313"/>
      <c r="J5" s="1313"/>
      <c r="K5" s="1313"/>
    </row>
    <row r="6" spans="2:12" ht="13" x14ac:dyDescent="0.35">
      <c r="B6" s="583" t="s">
        <v>3</v>
      </c>
      <c r="C6" s="590" t="s">
        <v>205</v>
      </c>
      <c r="D6" s="604"/>
      <c r="E6" s="604"/>
      <c r="F6" s="604"/>
      <c r="G6" s="605"/>
      <c r="H6" s="584"/>
      <c r="I6" s="583" t="s">
        <v>40</v>
      </c>
      <c r="J6" s="590" t="s">
        <v>130</v>
      </c>
      <c r="K6" s="605"/>
      <c r="L6" s="607"/>
    </row>
    <row r="7" spans="2:12" ht="13" x14ac:dyDescent="0.35">
      <c r="B7" s="593" t="s">
        <v>4</v>
      </c>
      <c r="C7" s="1054" t="s">
        <v>244</v>
      </c>
      <c r="D7" s="599">
        <f>G7-E7-F7</f>
        <v>0</v>
      </c>
      <c r="E7" s="599">
        <f>SUM(BP_Annexe1A_Depenses!R10:'BP_Annexe1A_Depenses'!R13)+SUM(BP_Annexe1A_Depenses!T10:'BP_Annexe1A_Depenses'!T13)</f>
        <v>0</v>
      </c>
      <c r="F7" s="599">
        <f>SUM(BP_Annexe1A_Depenses!S10:'BP_Annexe1A_Depenses'!S13)+SUM(BP_Annexe1A_Depenses!U10:'BP_Annexe1A_Depenses'!U13)</f>
        <v>0</v>
      </c>
      <c r="G7" s="1103">
        <f>SUM(BP_Annexe1A_Depenses!Q10:'BP_Annexe1A_Depenses'!Q13)</f>
        <v>0</v>
      </c>
      <c r="H7" s="585"/>
      <c r="I7" s="586" t="s">
        <v>49</v>
      </c>
      <c r="J7" s="606" t="s">
        <v>43</v>
      </c>
      <c r="K7" s="1111">
        <f>SUM(K8:K11)</f>
        <v>0</v>
      </c>
      <c r="L7" s="607"/>
    </row>
    <row r="8" spans="2:12" ht="13" x14ac:dyDescent="0.35">
      <c r="B8" s="594" t="s">
        <v>5</v>
      </c>
      <c r="C8" s="595" t="s">
        <v>146</v>
      </c>
      <c r="D8" s="600">
        <f>G8-E8-F8</f>
        <v>0</v>
      </c>
      <c r="E8" s="600">
        <f>SUM(BP_Annexe1A_Depenses!R14:'BP_Annexe1A_Depenses'!R17)+SUM(BP_Annexe1A_Depenses!T14:'BP_Annexe1A_Depenses'!T17)</f>
        <v>0</v>
      </c>
      <c r="F8" s="600">
        <f>SUM(BP_Annexe1A_Depenses!S14:'BP_Annexe1A_Depenses'!S17)+SUM(BP_Annexe1A_Depenses!U14:'BP_Annexe1A_Depenses'!U17)</f>
        <v>0</v>
      </c>
      <c r="G8" s="1104">
        <f>SUM(BP_Annexe1A_Depenses!Q14:'BP_Annexe1A_Depenses'!Q17)</f>
        <v>0</v>
      </c>
      <c r="H8" s="585"/>
      <c r="I8" s="573" t="s">
        <v>50</v>
      </c>
      <c r="J8" s="609" t="s">
        <v>53</v>
      </c>
      <c r="K8" s="1104">
        <f>SUM(BP_Annexe1B_Recettes!R10:R11)</f>
        <v>0</v>
      </c>
      <c r="L8" s="607"/>
    </row>
    <row r="9" spans="2:12" ht="13" x14ac:dyDescent="0.35">
      <c r="B9" s="1309" t="s">
        <v>6</v>
      </c>
      <c r="C9" s="1309"/>
      <c r="D9" s="1118">
        <f>SUM(D7:D8)</f>
        <v>0</v>
      </c>
      <c r="E9" s="1118">
        <f>SUM(E7:E8)</f>
        <v>0</v>
      </c>
      <c r="F9" s="1118">
        <f>SUM(F7:F8)</f>
        <v>0</v>
      </c>
      <c r="G9" s="1119">
        <f>SUM(G7:G8)</f>
        <v>0</v>
      </c>
      <c r="H9" s="587"/>
      <c r="I9" s="573" t="s">
        <v>51</v>
      </c>
      <c r="J9" s="610" t="s">
        <v>55</v>
      </c>
      <c r="K9" s="1104">
        <f>SUM(BP_Annexe1B_Recettes!R12:R13)</f>
        <v>0</v>
      </c>
      <c r="L9" s="607"/>
    </row>
    <row r="10" spans="2:12" ht="13" x14ac:dyDescent="0.35">
      <c r="B10" s="583" t="s">
        <v>206</v>
      </c>
      <c r="C10" s="590" t="s">
        <v>232</v>
      </c>
      <c r="D10" s="605"/>
      <c r="E10" s="605"/>
      <c r="F10" s="605"/>
      <c r="G10" s="605"/>
      <c r="H10" s="584"/>
      <c r="I10" s="573" t="s">
        <v>52</v>
      </c>
      <c r="J10" s="610" t="s">
        <v>56</v>
      </c>
      <c r="K10" s="1104">
        <f>SUM(BP_Annexe1B_Recettes!R14:R16)</f>
        <v>0</v>
      </c>
      <c r="L10" s="607"/>
    </row>
    <row r="11" spans="2:12" ht="13" x14ac:dyDescent="0.35">
      <c r="B11" s="596" t="s">
        <v>209</v>
      </c>
      <c r="C11" s="1054" t="s">
        <v>230</v>
      </c>
      <c r="D11" s="599">
        <f t="shared" ref="D11:D13" si="0">G11-E11-F11</f>
        <v>0</v>
      </c>
      <c r="E11" s="599">
        <f>SUM(BP_Annexe1A_Depenses!R21:'BP_Annexe1A_Depenses'!R26)+SUM(BP_Annexe1A_Depenses!T21:'BP_Annexe1A_Depenses'!T26)</f>
        <v>0</v>
      </c>
      <c r="F11" s="599">
        <f>SUM(BP_Annexe1A_Depenses!S21:'BP_Annexe1A_Depenses'!S26)+SUM(BP_Annexe1A_Depenses!U21:'BP_Annexe1A_Depenses'!U26)</f>
        <v>0</v>
      </c>
      <c r="G11" s="1103">
        <f>SUM(BP_Annexe1A_Depenses!Q21:'BP_Annexe1A_Depenses'!Q26)</f>
        <v>0</v>
      </c>
      <c r="H11" s="513"/>
      <c r="I11" s="573" t="s">
        <v>58</v>
      </c>
      <c r="J11" s="610" t="s">
        <v>57</v>
      </c>
      <c r="K11" s="1104">
        <f>SUM(BP_Annexe1B_Recettes!R17:R19)</f>
        <v>0</v>
      </c>
      <c r="L11" s="607"/>
    </row>
    <row r="12" spans="2:12" ht="13" x14ac:dyDescent="0.35">
      <c r="B12" s="597" t="s">
        <v>212</v>
      </c>
      <c r="C12" s="1055" t="s">
        <v>554</v>
      </c>
      <c r="D12" s="600">
        <f t="shared" si="0"/>
        <v>0</v>
      </c>
      <c r="E12" s="600">
        <f>SUM(BP_Annexe1A_Depenses!R28:'BP_Annexe1A_Depenses'!R33)+SUM(BP_Annexe1A_Depenses!T28:'BP_Annexe1A_Depenses'!T33)</f>
        <v>0</v>
      </c>
      <c r="F12" s="600">
        <f>SUM(BP_Annexe1A_Depenses!S28:'BP_Annexe1A_Depenses'!S33)+SUM(BP_Annexe1A_Depenses!U28:'BP_Annexe1A_Depenses'!U33)</f>
        <v>0</v>
      </c>
      <c r="G12" s="1104">
        <f>SUM(BP_Annexe1A_Depenses!Q28:'BP_Annexe1A_Depenses'!Q33)</f>
        <v>0</v>
      </c>
      <c r="H12" s="585"/>
      <c r="I12" s="583" t="s">
        <v>63</v>
      </c>
      <c r="J12" s="606" t="s">
        <v>60</v>
      </c>
      <c r="K12" s="1113">
        <f>SUM(K13:K17)</f>
        <v>0</v>
      </c>
      <c r="L12" s="607"/>
    </row>
    <row r="13" spans="2:12" ht="13" x14ac:dyDescent="0.35">
      <c r="B13" s="597" t="s">
        <v>215</v>
      </c>
      <c r="C13" s="1055" t="s">
        <v>231</v>
      </c>
      <c r="D13" s="600">
        <f t="shared" si="0"/>
        <v>0</v>
      </c>
      <c r="E13" s="600">
        <f>SUM(BP_Annexe1A_Depenses!R35:'BP_Annexe1A_Depenses'!R40)+SUM(BP_Annexe1A_Depenses!T35:'BP_Annexe1A_Depenses'!T40)</f>
        <v>0</v>
      </c>
      <c r="F13" s="600">
        <f>SUM(BP_Annexe1A_Depenses!S35:'BP_Annexe1A_Depenses'!S40)+SUM(BP_Annexe1A_Depenses!U35:'BP_Annexe1A_Depenses'!U40)</f>
        <v>0</v>
      </c>
      <c r="G13" s="1104">
        <f>SUM(BP_Annexe1A_Depenses!Q35:'BP_Annexe1A_Depenses'!Q40)</f>
        <v>0</v>
      </c>
      <c r="H13" s="585"/>
      <c r="I13" s="593" t="s">
        <v>54</v>
      </c>
      <c r="J13" s="609" t="s">
        <v>61</v>
      </c>
      <c r="K13" s="1104">
        <f>SUM(BP_Annexe1B_Recettes!R21)</f>
        <v>0</v>
      </c>
      <c r="L13" s="607"/>
    </row>
    <row r="14" spans="2:12" ht="13" x14ac:dyDescent="0.35">
      <c r="B14" s="1309" t="s">
        <v>208</v>
      </c>
      <c r="C14" s="1309"/>
      <c r="D14" s="1118">
        <f>D11+D12+D13</f>
        <v>0</v>
      </c>
      <c r="E14" s="1118">
        <f>E11+E12+E13</f>
        <v>0</v>
      </c>
      <c r="F14" s="1118">
        <f>F11+F12+F13</f>
        <v>0</v>
      </c>
      <c r="G14" s="1119">
        <f>SUM(G11:G13)</f>
        <v>0</v>
      </c>
      <c r="H14" s="513"/>
      <c r="I14" s="594" t="s">
        <v>64</v>
      </c>
      <c r="J14" s="610" t="s">
        <v>59</v>
      </c>
      <c r="K14" s="1104">
        <f>SUM(BP_Annexe1B_Recettes!R22:R23)</f>
        <v>0</v>
      </c>
      <c r="L14" s="607"/>
    </row>
    <row r="15" spans="2:12" ht="13" x14ac:dyDescent="0.35">
      <c r="B15" s="583" t="s">
        <v>7</v>
      </c>
      <c r="C15" s="590" t="s">
        <v>126</v>
      </c>
      <c r="D15" s="592"/>
      <c r="E15" s="592"/>
      <c r="F15" s="592"/>
      <c r="G15" s="592"/>
      <c r="H15" s="585"/>
      <c r="I15" s="594" t="s">
        <v>65</v>
      </c>
      <c r="J15" s="612" t="s">
        <v>79</v>
      </c>
      <c r="K15" s="1104">
        <f>SUM(BP_Annexe1B_Recettes!R24)</f>
        <v>0</v>
      </c>
      <c r="L15" s="607"/>
    </row>
    <row r="16" spans="2:12" ht="13" x14ac:dyDescent="0.35">
      <c r="B16" s="593" t="s">
        <v>8</v>
      </c>
      <c r="C16" s="1054" t="s">
        <v>255</v>
      </c>
      <c r="D16" s="599">
        <f t="shared" ref="D16:D18" si="1">G16-E16-F16</f>
        <v>0</v>
      </c>
      <c r="E16" s="599">
        <f>SUM(BP_Annexe1A_Depenses!R43:'BP_Annexe1A_Depenses'!R45)+SUM(BP_Annexe1A_Depenses!T43:'BP_Annexe1A_Depenses'!T45)</f>
        <v>0</v>
      </c>
      <c r="F16" s="599">
        <f>SUM(BP_Annexe1A_Depenses!S43:'BP_Annexe1A_Depenses'!S45)+SUM(BP_Annexe1A_Depenses!U43:'BP_Annexe1A_Depenses'!U45)</f>
        <v>0</v>
      </c>
      <c r="G16" s="1103">
        <f>SUM(BP_Annexe1A_Depenses!Q43:'BP_Annexe1A_Depenses'!Q45)</f>
        <v>0</v>
      </c>
      <c r="H16" s="585"/>
      <c r="I16" s="594"/>
      <c r="J16" s="610" t="s">
        <v>239</v>
      </c>
      <c r="K16" s="1104">
        <f>SUM(BP_Annexe1B_Recettes!R25:R26)</f>
        <v>0</v>
      </c>
      <c r="L16" s="607"/>
    </row>
    <row r="17" spans="2:12" ht="13" x14ac:dyDescent="0.35">
      <c r="B17" s="594" t="s">
        <v>9</v>
      </c>
      <c r="C17" s="1055" t="s">
        <v>259</v>
      </c>
      <c r="D17" s="600">
        <f t="shared" si="1"/>
        <v>0</v>
      </c>
      <c r="E17" s="600">
        <f>SUM(BP_Annexe1A_Depenses!R46:'BP_Annexe1A_Depenses'!R48)+SUM(BP_Annexe1A_Depenses!T46:'BP_Annexe1A_Depenses'!T48)</f>
        <v>0</v>
      </c>
      <c r="F17" s="600">
        <f>SUM(BP_Annexe1A_Depenses!S46:'BP_Annexe1A_Depenses'!S48)+SUM(BP_Annexe1A_Depenses!U46:'BP_Annexe1A_Depenses'!U48)</f>
        <v>0</v>
      </c>
      <c r="G17" s="1104">
        <f>SUM(BP_Annexe1A_Depenses!Q46:'BP_Annexe1A_Depenses'!Q48)</f>
        <v>0</v>
      </c>
      <c r="H17" s="513"/>
      <c r="I17" s="594" t="s">
        <v>66</v>
      </c>
      <c r="J17" s="610" t="s">
        <v>67</v>
      </c>
      <c r="K17" s="1104">
        <f>SUM(BP_Annexe1B_Recettes!R27:R29)</f>
        <v>0</v>
      </c>
      <c r="L17" s="607"/>
    </row>
    <row r="18" spans="2:12" ht="13" x14ac:dyDescent="0.35">
      <c r="B18" s="594" t="s">
        <v>10</v>
      </c>
      <c r="C18" s="1055" t="s">
        <v>256</v>
      </c>
      <c r="D18" s="600">
        <f t="shared" si="1"/>
        <v>0</v>
      </c>
      <c r="E18" s="600">
        <f>SUM(BP_Annexe1A_Depenses!R49:'BP_Annexe1A_Depenses'!R51)+SUM(BP_Annexe1A_Depenses!T49:'BP_Annexe1A_Depenses'!T51)</f>
        <v>0</v>
      </c>
      <c r="F18" s="600">
        <f>SUM(BP_Annexe1A_Depenses!S49:'BP_Annexe1A_Depenses'!S51)+SUM(BP_Annexe1A_Depenses!U49:'BP_Annexe1A_Depenses'!U51)</f>
        <v>0</v>
      </c>
      <c r="G18" s="1104">
        <f>SUM(BP_Annexe1A_Depenses!Q49:'BP_Annexe1A_Depenses'!Q51)</f>
        <v>0</v>
      </c>
      <c r="H18" s="513"/>
      <c r="I18" s="1310" t="s">
        <v>124</v>
      </c>
      <c r="J18" s="1311"/>
      <c r="K18" s="1119">
        <f>K7+K12</f>
        <v>0</v>
      </c>
      <c r="L18" s="607"/>
    </row>
    <row r="19" spans="2:12" ht="13" x14ac:dyDescent="0.35">
      <c r="B19" s="594" t="s">
        <v>11</v>
      </c>
      <c r="C19" s="595" t="s">
        <v>146</v>
      </c>
      <c r="D19" s="600">
        <f>G19-E19-F19</f>
        <v>0</v>
      </c>
      <c r="E19" s="600">
        <f>SUM(BP_Annexe1A_Depenses!R52:'BP_Annexe1A_Depenses'!R55)+SUM(BP_Annexe1A_Depenses!T52:'BP_Annexe1A_Depenses'!T55)</f>
        <v>0</v>
      </c>
      <c r="F19" s="600">
        <f>SUM(BP_Annexe1A_Depenses!S52:'BP_Annexe1A_Depenses'!S55)+SUM(BP_Annexe1A_Depenses!U52:'BP_Annexe1A_Depenses'!U55)</f>
        <v>0</v>
      </c>
      <c r="G19" s="1104">
        <f>SUM(BP_Annexe1A_Depenses!Q52:'BP_Annexe1A_Depenses'!Q55)</f>
        <v>0</v>
      </c>
      <c r="H19" s="513"/>
      <c r="I19" s="583" t="s">
        <v>41</v>
      </c>
      <c r="J19" s="611" t="s">
        <v>42</v>
      </c>
      <c r="K19" s="605"/>
      <c r="L19" s="607"/>
    </row>
    <row r="20" spans="2:12" ht="13" x14ac:dyDescent="0.35">
      <c r="B20" s="1309" t="s">
        <v>12</v>
      </c>
      <c r="C20" s="1309"/>
      <c r="D20" s="1118">
        <f>SUM(D16:D19)</f>
        <v>0</v>
      </c>
      <c r="E20" s="1118">
        <f>SUM(E16:E19)</f>
        <v>0</v>
      </c>
      <c r="F20" s="1118">
        <f>SUM(F16:F19)</f>
        <v>0</v>
      </c>
      <c r="G20" s="1119">
        <f>SUM(G16:G19)</f>
        <v>0</v>
      </c>
      <c r="H20" s="587"/>
      <c r="I20" s="593" t="s">
        <v>71</v>
      </c>
      <c r="J20" s="609" t="s">
        <v>68</v>
      </c>
      <c r="K20" s="1103">
        <f>SUM(BP_Annexe1B_Recettes!R32:R34)</f>
        <v>0</v>
      </c>
      <c r="L20" s="607"/>
    </row>
    <row r="21" spans="2:12" ht="13" x14ac:dyDescent="0.35">
      <c r="B21" s="583" t="s">
        <v>13</v>
      </c>
      <c r="C21" s="590" t="s">
        <v>147</v>
      </c>
      <c r="D21" s="592"/>
      <c r="E21" s="592"/>
      <c r="F21" s="592"/>
      <c r="G21" s="592"/>
      <c r="H21" s="584"/>
      <c r="I21" s="594" t="s">
        <v>72</v>
      </c>
      <c r="J21" s="610" t="s">
        <v>69</v>
      </c>
      <c r="K21" s="1104">
        <f>SUM(BP_Annexe1B_Recettes!R35)</f>
        <v>0</v>
      </c>
      <c r="L21" s="607"/>
    </row>
    <row r="22" spans="2:12" ht="13" x14ac:dyDescent="0.35">
      <c r="B22" s="593" t="s">
        <v>233</v>
      </c>
      <c r="C22" s="1054" t="s">
        <v>235</v>
      </c>
      <c r="D22" s="599">
        <f t="shared" ref="D22:D26" si="2">G22-E22-F22</f>
        <v>0</v>
      </c>
      <c r="E22" s="599">
        <f>SUM(BP_Annexe1A_Depenses!R59:'BP_Annexe1A_Depenses'!R64)+SUM(BP_Annexe1A_Depenses!T59:'BP_Annexe1A_Depenses'!T64)</f>
        <v>0</v>
      </c>
      <c r="F22" s="599">
        <f>SUM(BP_Annexe1A_Depenses!S59:'BP_Annexe1A_Depenses'!S64)+SUM(BP_Annexe1A_Depenses!U59:'BP_Annexe1A_Depenses'!U64)</f>
        <v>0</v>
      </c>
      <c r="G22" s="1103">
        <f>SUM(BP_Annexe1A_Depenses!Q59:'BP_Annexe1A_Depenses'!Q64)</f>
        <v>0</v>
      </c>
      <c r="H22" s="513"/>
      <c r="I22" s="594" t="s">
        <v>73</v>
      </c>
      <c r="J22" s="610" t="s">
        <v>70</v>
      </c>
      <c r="K22" s="1104">
        <f>SUM(BP_Annexe1B_Recettes!R36:R38)</f>
        <v>0</v>
      </c>
      <c r="L22" s="607"/>
    </row>
    <row r="23" spans="2:12" ht="13" x14ac:dyDescent="0.35">
      <c r="B23" s="594" t="s">
        <v>16</v>
      </c>
      <c r="C23" s="1055" t="s">
        <v>245</v>
      </c>
      <c r="D23" s="600">
        <f t="shared" si="2"/>
        <v>0</v>
      </c>
      <c r="E23" s="600">
        <f>SUM(BP_Annexe1A_Depenses!R65:'BP_Annexe1A_Depenses'!R67)+SUM(BP_Annexe1A_Depenses!T65:'BP_Annexe1A_Depenses'!T67)</f>
        <v>0</v>
      </c>
      <c r="F23" s="600">
        <f>SUM(BP_Annexe1A_Depenses!S65:'BP_Annexe1A_Depenses'!S67)+SUM(BP_Annexe1A_Depenses!U65:'BP_Annexe1A_Depenses'!U67)</f>
        <v>0</v>
      </c>
      <c r="G23" s="1104">
        <f>SUM(BP_Annexe1A_Depenses!Q65:'BP_Annexe1A_Depenses'!Q67)</f>
        <v>0</v>
      </c>
      <c r="H23" s="513"/>
      <c r="I23" s="1310" t="s">
        <v>125</v>
      </c>
      <c r="J23" s="1311"/>
      <c r="K23" s="1119">
        <f>SUM(K20:K22)</f>
        <v>0</v>
      </c>
      <c r="L23" s="607"/>
    </row>
    <row r="24" spans="2:12" ht="13" x14ac:dyDescent="0.35">
      <c r="B24" s="594" t="s">
        <v>17</v>
      </c>
      <c r="C24" s="595" t="s">
        <v>89</v>
      </c>
      <c r="D24" s="600">
        <f>G24-E24-F24</f>
        <v>0</v>
      </c>
      <c r="E24" s="600">
        <f>SUM(BP_Annexe1A_Depenses!R68:'BP_Annexe1A_Depenses'!R71)+SUM(BP_Annexe1A_Depenses!T68:'BP_Annexe1A_Depenses'!T71)</f>
        <v>0</v>
      </c>
      <c r="F24" s="600">
        <f>SUM(BP_Annexe1A_Depenses!S68:'BP_Annexe1A_Depenses'!S71)+SUM(BP_Annexe1A_Depenses!U68:'BP_Annexe1A_Depenses'!U71)</f>
        <v>0</v>
      </c>
      <c r="G24" s="1104">
        <f>SUM(BP_Annexe1A_Depenses!Q68:'BP_Annexe1A_Depenses'!Q71)</f>
        <v>0</v>
      </c>
      <c r="H24" s="513"/>
      <c r="I24" s="583" t="s">
        <v>170</v>
      </c>
      <c r="J24" s="590" t="s">
        <v>452</v>
      </c>
      <c r="K24" s="947" t="s">
        <v>242</v>
      </c>
      <c r="L24" s="948" t="s">
        <v>393</v>
      </c>
    </row>
    <row r="25" spans="2:12" ht="13" x14ac:dyDescent="0.35">
      <c r="B25" s="594" t="s">
        <v>18</v>
      </c>
      <c r="C25" s="595" t="s">
        <v>243</v>
      </c>
      <c r="D25" s="600">
        <f t="shared" si="2"/>
        <v>0</v>
      </c>
      <c r="E25" s="600">
        <f>BP_Annexe1A_Depenses!R72+BP_Annexe1A_Depenses!T72</f>
        <v>0</v>
      </c>
      <c r="F25" s="600">
        <f>BP_Annexe1A_Depenses!S72+BP_Annexe1A_Depenses!U72</f>
        <v>0</v>
      </c>
      <c r="G25" s="1104">
        <f>BP_Annexe1A_Depenses!Q72</f>
        <v>0</v>
      </c>
      <c r="H25" s="513"/>
      <c r="I25" s="573" t="s">
        <v>171</v>
      </c>
      <c r="J25" s="609" t="s">
        <v>451</v>
      </c>
      <c r="K25" s="1103">
        <f>SUM(BP_Annexe1B_Recettes!R41)-L25</f>
        <v>0</v>
      </c>
      <c r="L25" s="1103">
        <f>IF(BP_Annexe1B_Recettes!$K$52=0,0,BP_Annexe1B_Recettes!S41+BP_Annexe1B_Recettes!T41)</f>
        <v>0</v>
      </c>
    </row>
    <row r="26" spans="2:12" ht="13" x14ac:dyDescent="0.35">
      <c r="B26" s="594" t="s">
        <v>234</v>
      </c>
      <c r="C26" s="1055" t="s">
        <v>453</v>
      </c>
      <c r="D26" s="600">
        <f t="shared" si="2"/>
        <v>0</v>
      </c>
      <c r="E26" s="600">
        <f>SUM(BP_Annexe1A_Depenses!R73:'BP_Annexe1A_Depenses'!R74)+SUM(BP_Annexe1A_Depenses!T73:'BP_Annexe1A_Depenses'!T74)</f>
        <v>0</v>
      </c>
      <c r="F26" s="600">
        <f>SUM(BP_Annexe1A_Depenses!S73:'BP_Annexe1A_Depenses'!S74)+SUM(BP_Annexe1A_Depenses!U73:'BP_Annexe1A_Depenses'!U74)</f>
        <v>0</v>
      </c>
      <c r="G26" s="1104">
        <f>SUM(BP_Annexe1A_Depenses!Q73:'BP_Annexe1A_Depenses'!Q74)</f>
        <v>0</v>
      </c>
      <c r="H26" s="587"/>
      <c r="I26" s="573" t="s">
        <v>172</v>
      </c>
      <c r="J26" s="610" t="s">
        <v>454</v>
      </c>
      <c r="K26" s="1104">
        <f>SUM(BP_Annexe1B_Recettes!R42:R44)-L26</f>
        <v>0</v>
      </c>
      <c r="L26" s="1104">
        <f>SUM(BP_Annexe1B_Recettes!S42:S44)+SUM(BP_Annexe1B_Recettes!T42:T44)</f>
        <v>0</v>
      </c>
    </row>
    <row r="27" spans="2:12" ht="13" x14ac:dyDescent="0.35">
      <c r="B27" s="1315" t="s">
        <v>257</v>
      </c>
      <c r="C27" s="1315"/>
      <c r="D27" s="1118">
        <f>SUM(D22:D26)</f>
        <v>0</v>
      </c>
      <c r="E27" s="1118">
        <f>SUM(E22:E26)</f>
        <v>0</v>
      </c>
      <c r="F27" s="1118">
        <f>SUM(F22:F26)</f>
        <v>0</v>
      </c>
      <c r="G27" s="1119">
        <f>SUM(G22:G26)</f>
        <v>0</v>
      </c>
      <c r="H27" s="584"/>
      <c r="I27" s="573" t="s">
        <v>173</v>
      </c>
      <c r="J27" s="610" t="s">
        <v>450</v>
      </c>
      <c r="K27" s="1104">
        <f>SUM(BP_Annexe1B_Recettes!R47)-L27</f>
        <v>0</v>
      </c>
      <c r="L27" s="1104">
        <f>IF(BP_Annexe1B_Recettes!$K$52=0,0,BP_Annexe1B_Recettes!S47+BP_Annexe1B_Recettes!T47)</f>
        <v>0</v>
      </c>
    </row>
    <row r="28" spans="2:12" ht="13" x14ac:dyDescent="0.35">
      <c r="B28" s="583" t="s">
        <v>202</v>
      </c>
      <c r="C28" s="608" t="s">
        <v>254</v>
      </c>
      <c r="D28" s="600">
        <f t="shared" ref="D28:D29" si="3">G28-E28-F28</f>
        <v>0</v>
      </c>
      <c r="E28" s="600">
        <f>BP_Annexe1A_Depenses!R76+BP_Annexe1A_Depenses!T76</f>
        <v>0</v>
      </c>
      <c r="F28" s="600">
        <f>BP_Annexe1A_Depenses!S76+BP_Annexe1A_Depenses!U76</f>
        <v>0</v>
      </c>
      <c r="G28" s="1104">
        <f>BP_Annexe1A_Depenses!Q76</f>
        <v>0</v>
      </c>
      <c r="H28" s="513"/>
      <c r="I28" s="573" t="s">
        <v>174</v>
      </c>
      <c r="J28" s="610" t="s">
        <v>175</v>
      </c>
      <c r="K28" s="1104">
        <f>SUM(BP_Annexe1B_Recettes!R48:R50)-L28</f>
        <v>0</v>
      </c>
      <c r="L28" s="1104">
        <f>SUM(BP_Annexe1B_Recettes!S48:S50)+SUM(BP_Annexe1B_Recettes!T48:T50)</f>
        <v>0</v>
      </c>
    </row>
    <row r="29" spans="2:12" ht="13" x14ac:dyDescent="0.35">
      <c r="B29" s="583" t="s">
        <v>203</v>
      </c>
      <c r="C29" s="1047" t="s">
        <v>258</v>
      </c>
      <c r="D29" s="601">
        <f t="shared" si="3"/>
        <v>0</v>
      </c>
      <c r="E29" s="601">
        <f>BP_Annexe1A_Depenses!R77+BP_Annexe1A_Depenses!T77</f>
        <v>0</v>
      </c>
      <c r="F29" s="601">
        <f>BP_Annexe1A_Depenses!S77+BP_Annexe1A_Depenses!U77</f>
        <v>0</v>
      </c>
      <c r="G29" s="1106">
        <f>BP_Annexe1A_Depenses!Q77</f>
        <v>0</v>
      </c>
      <c r="H29" s="513"/>
      <c r="I29" s="1316" t="s">
        <v>240</v>
      </c>
      <c r="J29" s="1316"/>
      <c r="K29" s="1123">
        <f>SUM(K25:K28)</f>
        <v>0</v>
      </c>
      <c r="L29" s="1123">
        <f>SUM(L25:L28)</f>
        <v>0</v>
      </c>
    </row>
    <row r="30" spans="2:12" ht="14.5" x14ac:dyDescent="0.35">
      <c r="B30" s="1317" t="s">
        <v>207</v>
      </c>
      <c r="C30" s="1317"/>
      <c r="D30" s="1120">
        <f>D9+D14+D20+D27+D28+D29</f>
        <v>0</v>
      </c>
      <c r="E30" s="1120">
        <f>E9+E14+E20+E27+E28+E29</f>
        <v>0</v>
      </c>
      <c r="F30" s="1120">
        <f>F9+F14+F20+F27+F28+F29</f>
        <v>0</v>
      </c>
      <c r="G30" s="1121">
        <f>G9+G14+G20+G27+G28+G29</f>
        <v>0</v>
      </c>
      <c r="H30" s="513"/>
      <c r="I30" s="1317" t="s">
        <v>176</v>
      </c>
      <c r="J30" s="1317"/>
      <c r="K30" s="1124">
        <f>K18+K23+K29+L29</f>
        <v>0</v>
      </c>
      <c r="L30" s="1112"/>
    </row>
    <row r="31" spans="2:12" ht="12" x14ac:dyDescent="0.35">
      <c r="B31" s="1122"/>
      <c r="D31" s="602"/>
      <c r="E31" s="1318">
        <f>E30+F30</f>
        <v>0</v>
      </c>
      <c r="F31" s="1319"/>
      <c r="G31" s="603"/>
      <c r="H31" s="513"/>
      <c r="J31" s="578"/>
      <c r="K31" s="579"/>
    </row>
    <row r="32" spans="2:12" ht="12" x14ac:dyDescent="0.35">
      <c r="H32" s="514"/>
      <c r="J32" s="578"/>
      <c r="K32" s="579"/>
    </row>
    <row r="33" spans="8:11" ht="12" x14ac:dyDescent="0.35">
      <c r="H33" s="514"/>
      <c r="J33" s="578"/>
      <c r="K33" s="579"/>
    </row>
    <row r="34" spans="8:11" x14ac:dyDescent="0.35">
      <c r="H34" s="513"/>
      <c r="J34" s="578"/>
      <c r="K34" s="579"/>
    </row>
    <row r="35" spans="8:11" x14ac:dyDescent="0.35">
      <c r="H35" s="513"/>
      <c r="K35" s="579"/>
    </row>
    <row r="36" spans="8:11" ht="12" x14ac:dyDescent="0.35">
      <c r="H36" s="514"/>
      <c r="J36" s="578"/>
      <c r="K36" s="579"/>
    </row>
    <row r="37" spans="8:11" x14ac:dyDescent="0.35">
      <c r="H37" s="588"/>
      <c r="J37" s="578"/>
      <c r="K37" s="579"/>
    </row>
    <row r="38" spans="8:11" x14ac:dyDescent="0.35">
      <c r="J38" s="578"/>
      <c r="K38" s="579"/>
    </row>
    <row r="39" spans="8:11" x14ac:dyDescent="0.35">
      <c r="J39" s="578"/>
      <c r="K39" s="579"/>
    </row>
    <row r="40" spans="8:11" x14ac:dyDescent="0.35">
      <c r="J40" s="578"/>
      <c r="K40" s="579"/>
    </row>
    <row r="41" spans="8:11" x14ac:dyDescent="0.35">
      <c r="J41" s="578"/>
      <c r="K41" s="579"/>
    </row>
    <row r="42" spans="8:11" x14ac:dyDescent="0.35">
      <c r="J42" s="578"/>
      <c r="K42" s="579"/>
    </row>
    <row r="43" spans="8:11" x14ac:dyDescent="0.35">
      <c r="J43" s="578"/>
      <c r="K43" s="579"/>
    </row>
    <row r="44" spans="8:11" x14ac:dyDescent="0.35">
      <c r="J44" s="578"/>
      <c r="K44" s="579"/>
    </row>
    <row r="45" spans="8:11" x14ac:dyDescent="0.35">
      <c r="J45" s="578"/>
      <c r="K45" s="579"/>
    </row>
    <row r="46" spans="8:11" x14ac:dyDescent="0.35">
      <c r="J46" s="578"/>
      <c r="K46" s="579"/>
    </row>
    <row r="47" spans="8:11" x14ac:dyDescent="0.35">
      <c r="J47" s="578"/>
      <c r="K47" s="579"/>
    </row>
    <row r="48" spans="8:11" x14ac:dyDescent="0.35">
      <c r="J48" s="578"/>
      <c r="K48" s="579"/>
    </row>
    <row r="49" spans="10:11" x14ac:dyDescent="0.35">
      <c r="J49" s="578"/>
      <c r="K49" s="579"/>
    </row>
    <row r="50" spans="10:11" x14ac:dyDescent="0.35">
      <c r="J50" s="578"/>
      <c r="K50" s="579"/>
    </row>
    <row r="51" spans="10:11" x14ac:dyDescent="0.35">
      <c r="J51" s="578"/>
      <c r="K51" s="579"/>
    </row>
    <row r="52" spans="10:11" x14ac:dyDescent="0.35">
      <c r="J52" s="578"/>
      <c r="K52" s="579"/>
    </row>
    <row r="53" spans="10:11" x14ac:dyDescent="0.35">
      <c r="J53" s="578"/>
      <c r="K53" s="579"/>
    </row>
    <row r="54" spans="10:11" x14ac:dyDescent="0.35">
      <c r="J54" s="578"/>
      <c r="K54" s="579"/>
    </row>
    <row r="55" spans="10:11" x14ac:dyDescent="0.35">
      <c r="J55" s="578"/>
      <c r="K55" s="579"/>
    </row>
    <row r="56" spans="10:11" x14ac:dyDescent="0.35">
      <c r="J56" s="578"/>
      <c r="K56" s="579"/>
    </row>
    <row r="57" spans="10:11" x14ac:dyDescent="0.35">
      <c r="J57" s="578"/>
      <c r="K57" s="579"/>
    </row>
    <row r="58" spans="10:11" x14ac:dyDescent="0.35">
      <c r="J58" s="578"/>
      <c r="K58" s="579"/>
    </row>
    <row r="59" spans="10:11" x14ac:dyDescent="0.35">
      <c r="J59" s="578"/>
      <c r="K59" s="579"/>
    </row>
    <row r="60" spans="10:11" x14ac:dyDescent="0.35">
      <c r="J60" s="578"/>
      <c r="K60" s="579"/>
    </row>
    <row r="61" spans="10:11" x14ac:dyDescent="0.35">
      <c r="J61" s="578"/>
      <c r="K61" s="579"/>
    </row>
    <row r="62" spans="10:11" x14ac:dyDescent="0.35">
      <c r="J62" s="578"/>
      <c r="K62" s="579"/>
    </row>
    <row r="63" spans="10:11" x14ac:dyDescent="0.35">
      <c r="J63" s="578"/>
      <c r="K63" s="579"/>
    </row>
    <row r="64" spans="10:11" x14ac:dyDescent="0.35">
      <c r="J64" s="578"/>
      <c r="K64" s="579"/>
    </row>
    <row r="65" spans="10:11" x14ac:dyDescent="0.35">
      <c r="J65" s="578"/>
      <c r="K65" s="579"/>
    </row>
    <row r="66" spans="10:11" x14ac:dyDescent="0.35">
      <c r="J66" s="578"/>
      <c r="K66" s="579"/>
    </row>
    <row r="67" spans="10:11" x14ac:dyDescent="0.35">
      <c r="J67" s="578"/>
      <c r="K67" s="579"/>
    </row>
    <row r="68" spans="10:11" x14ac:dyDescent="0.35">
      <c r="J68" s="578"/>
      <c r="K68" s="579"/>
    </row>
    <row r="69" spans="10:11" x14ac:dyDescent="0.35">
      <c r="J69" s="578"/>
      <c r="K69" s="579"/>
    </row>
    <row r="70" spans="10:11" x14ac:dyDescent="0.35">
      <c r="J70" s="578"/>
      <c r="K70" s="579"/>
    </row>
    <row r="71" spans="10:11" x14ac:dyDescent="0.35">
      <c r="K71" s="579"/>
    </row>
    <row r="72" spans="10:11" x14ac:dyDescent="0.35">
      <c r="K72" s="579"/>
    </row>
    <row r="73" spans="10:11" x14ac:dyDescent="0.35">
      <c r="K73" s="579"/>
    </row>
    <row r="74" spans="10:11" x14ac:dyDescent="0.35">
      <c r="K74" s="579"/>
    </row>
    <row r="75" spans="10:11" x14ac:dyDescent="0.35">
      <c r="K75" s="579"/>
    </row>
    <row r="76" spans="10:11" x14ac:dyDescent="0.35">
      <c r="K76" s="579"/>
    </row>
    <row r="77" spans="10:11" x14ac:dyDescent="0.35">
      <c r="K77" s="579"/>
    </row>
    <row r="78" spans="10:11" x14ac:dyDescent="0.35">
      <c r="K78" s="579"/>
    </row>
    <row r="79" spans="10:11" x14ac:dyDescent="0.35">
      <c r="K79" s="579"/>
    </row>
    <row r="80" spans="10:11" x14ac:dyDescent="0.35">
      <c r="K80" s="579"/>
    </row>
    <row r="81" spans="11:11" x14ac:dyDescent="0.35">
      <c r="K81" s="579"/>
    </row>
    <row r="82" spans="11:11" x14ac:dyDescent="0.35">
      <c r="K82" s="579"/>
    </row>
  </sheetData>
  <sheetProtection password="D3BB" sheet="1" objects="1" scenarios="1"/>
  <mergeCells count="21">
    <mergeCell ref="B27:C27"/>
    <mergeCell ref="I29:J29"/>
    <mergeCell ref="B30:C30"/>
    <mergeCell ref="I30:J30"/>
    <mergeCell ref="E31:F31"/>
    <mergeCell ref="C1:J1"/>
    <mergeCell ref="K4:K5"/>
    <mergeCell ref="B9:C9"/>
    <mergeCell ref="B14:C14"/>
    <mergeCell ref="I18:J18"/>
    <mergeCell ref="B20:C20"/>
    <mergeCell ref="I23:J23"/>
    <mergeCell ref="B3:G3"/>
    <mergeCell ref="I3:K3"/>
    <mergeCell ref="B4:B5"/>
    <mergeCell ref="C4:C5"/>
    <mergeCell ref="D4:D5"/>
    <mergeCell ref="E4:F4"/>
    <mergeCell ref="G4:G5"/>
    <mergeCell ref="I4:I5"/>
    <mergeCell ref="J4:J5"/>
  </mergeCells>
  <conditionalFormatting sqref="G30 K30">
    <cfRule type="expression" dxfId="87" priority="1">
      <formula>$G$30=$K$30</formula>
    </cfRule>
  </conditionalFormatting>
  <pageMargins left="0.70866141732283472" right="0.70866141732283472" top="0.74803149606299213" bottom="0.74803149606299213" header="0.31496062992125984" footer="0.31496062992125984"/>
  <pageSetup paperSize="9" scale="97" fitToHeight="0" orientation="landscape" r:id="rId1"/>
  <ignoredErrors>
    <ignoredError sqref="D2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061B3-C97E-4FD6-B923-08AAA879029A}">
  <sheetPr>
    <tabColor rgb="FF0070C0"/>
    <pageSetUpPr fitToPage="1"/>
  </sheetPr>
  <dimension ref="B1:L82"/>
  <sheetViews>
    <sheetView showGridLines="0" zoomScaleNormal="100" workbookViewId="0">
      <selection activeCell="K22" sqref="K22"/>
    </sheetView>
  </sheetViews>
  <sheetFormatPr baseColWidth="10" defaultColWidth="11.453125" defaultRowHeight="10.5" outlineLevelCol="1" x14ac:dyDescent="0.35"/>
  <cols>
    <col min="1" max="1" width="2.54296875" style="573" customWidth="1"/>
    <col min="2" max="2" width="4.54296875" style="573" hidden="1" customWidth="1" outlineLevel="1"/>
    <col min="3" max="3" width="39" style="573" customWidth="1" collapsed="1"/>
    <col min="4" max="6" width="9" style="573" customWidth="1"/>
    <col min="7" max="7" width="9.453125" style="589" bestFit="1" customWidth="1"/>
    <col min="8" max="8" width="7.1796875" style="573" customWidth="1"/>
    <col min="9" max="9" width="4.1796875" style="573" hidden="1" customWidth="1" outlineLevel="1"/>
    <col min="10" max="10" width="31.54296875" style="573" customWidth="1" collapsed="1"/>
    <col min="11" max="11" width="9.453125" style="589" bestFit="1" customWidth="1"/>
    <col min="12" max="12" width="9" style="573" customWidth="1"/>
    <col min="13" max="16384" width="11.453125" style="573"/>
  </cols>
  <sheetData>
    <row r="1" spans="2:12" ht="21" x14ac:dyDescent="0.35">
      <c r="C1" s="1314" t="s">
        <v>241</v>
      </c>
      <c r="D1" s="1314"/>
      <c r="E1" s="1314"/>
      <c r="F1" s="1314"/>
      <c r="G1" s="1314"/>
      <c r="H1" s="1314"/>
      <c r="I1" s="1314"/>
      <c r="J1" s="1314"/>
      <c r="K1" s="580" t="s">
        <v>537</v>
      </c>
      <c r="L1" s="581">
        <f>BP_Annexe1A_Depenses!K2</f>
        <v>44691</v>
      </c>
    </row>
    <row r="2" spans="2:12" x14ac:dyDescent="0.35">
      <c r="G2" s="582"/>
      <c r="H2" s="581"/>
      <c r="K2" s="582"/>
    </row>
    <row r="3" spans="2:12" ht="14.5" x14ac:dyDescent="0.35">
      <c r="B3" s="1312" t="s">
        <v>236</v>
      </c>
      <c r="C3" s="1312"/>
      <c r="D3" s="1312"/>
      <c r="E3" s="1312"/>
      <c r="F3" s="1312"/>
      <c r="G3" s="1312"/>
      <c r="H3" s="583"/>
      <c r="I3" s="1312" t="s">
        <v>237</v>
      </c>
      <c r="J3" s="1312"/>
      <c r="K3" s="1312"/>
    </row>
    <row r="4" spans="2:12" ht="13" x14ac:dyDescent="0.35">
      <c r="B4" s="1312" t="s">
        <v>219</v>
      </c>
      <c r="C4" s="1313" t="s">
        <v>246</v>
      </c>
      <c r="D4" s="1313" t="s">
        <v>533</v>
      </c>
      <c r="E4" s="1313" t="s">
        <v>393</v>
      </c>
      <c r="F4" s="1313"/>
      <c r="G4" s="1313" t="s">
        <v>226</v>
      </c>
      <c r="H4" s="583"/>
      <c r="I4" s="1313" t="s">
        <v>219</v>
      </c>
      <c r="J4" s="1313" t="s">
        <v>238</v>
      </c>
      <c r="K4" s="1313" t="s">
        <v>226</v>
      </c>
    </row>
    <row r="5" spans="2:12" ht="13" x14ac:dyDescent="0.35">
      <c r="B5" s="1312"/>
      <c r="C5" s="1313"/>
      <c r="D5" s="1313"/>
      <c r="E5" s="856" t="s">
        <v>194</v>
      </c>
      <c r="F5" s="856" t="s">
        <v>195</v>
      </c>
      <c r="G5" s="1313"/>
      <c r="H5" s="583"/>
      <c r="I5" s="1313"/>
      <c r="J5" s="1313"/>
      <c r="K5" s="1313"/>
    </row>
    <row r="6" spans="2:12" ht="13" x14ac:dyDescent="0.35">
      <c r="B6" s="583" t="s">
        <v>3</v>
      </c>
      <c r="C6" s="590" t="s">
        <v>205</v>
      </c>
      <c r="D6" s="604"/>
      <c r="E6" s="604"/>
      <c r="F6" s="604"/>
      <c r="G6" s="605"/>
      <c r="H6" s="584"/>
      <c r="I6" s="583" t="s">
        <v>40</v>
      </c>
      <c r="J6" s="590" t="s">
        <v>130</v>
      </c>
      <c r="K6" s="605"/>
      <c r="L6" s="607"/>
    </row>
    <row r="7" spans="2:12" ht="13" x14ac:dyDescent="0.35">
      <c r="B7" s="593" t="s">
        <v>4</v>
      </c>
      <c r="C7" s="1054" t="s">
        <v>244</v>
      </c>
      <c r="D7" s="599">
        <f>SUM(BP_Annexe1A_Depenses!H10:'BP_Annexe1A_Depenses'!H13)</f>
        <v>0</v>
      </c>
      <c r="E7" s="599">
        <f>SUM(BP_Annexe1A_Depenses!I10:'BP_Annexe1A_Depenses'!I13)+SUM(BP_Annexe1A_Depenses!K10:'BP_Annexe1A_Depenses'!K13)</f>
        <v>0</v>
      </c>
      <c r="F7" s="599">
        <f>SUM(BP_Annexe1A_Depenses!J10:'BP_Annexe1A_Depenses'!J13)+SUM(BP_Annexe1A_Depenses!L10:'BP_Annexe1A_Depenses'!L13)</f>
        <v>0</v>
      </c>
      <c r="G7" s="1103">
        <f>SUM(BP_Annexe1A_Depenses!M10:'BP_Annexe1A_Depenses'!M13)</f>
        <v>0</v>
      </c>
      <c r="H7" s="585"/>
      <c r="I7" s="586" t="s">
        <v>49</v>
      </c>
      <c r="J7" s="606" t="s">
        <v>43</v>
      </c>
      <c r="K7" s="1111">
        <f>SUM(K8:K11)</f>
        <v>0</v>
      </c>
      <c r="L7" s="607"/>
    </row>
    <row r="8" spans="2:12" ht="13" x14ac:dyDescent="0.35">
      <c r="B8" s="594" t="s">
        <v>5</v>
      </c>
      <c r="C8" s="595" t="s">
        <v>146</v>
      </c>
      <c r="D8" s="600">
        <f>SUM(BP_Annexe1A_Depenses!H14:'BP_Annexe1A_Depenses'!H17)</f>
        <v>0</v>
      </c>
      <c r="E8" s="600">
        <f>SUM(BP_Annexe1A_Depenses!K14:'BP_Annexe1A_Depenses'!K17)</f>
        <v>0</v>
      </c>
      <c r="F8" s="600">
        <f>SUM(BP_Annexe1A_Depenses!L14:'BP_Annexe1A_Depenses'!L17)</f>
        <v>0</v>
      </c>
      <c r="G8" s="1104">
        <f>SUM(BP_Annexe1A_Depenses!M14:'BP_Annexe1A_Depenses'!M17)</f>
        <v>0</v>
      </c>
      <c r="H8" s="585"/>
      <c r="I8" s="573" t="s">
        <v>50</v>
      </c>
      <c r="J8" s="609" t="s">
        <v>53</v>
      </c>
      <c r="K8" s="1104">
        <f>SUM(BP_Annexe1B_Recettes!K10:K11)</f>
        <v>0</v>
      </c>
      <c r="L8" s="607"/>
    </row>
    <row r="9" spans="2:12" ht="13" x14ac:dyDescent="0.35">
      <c r="B9" s="1309" t="s">
        <v>6</v>
      </c>
      <c r="C9" s="1309"/>
      <c r="D9" s="1118">
        <f>SUM(D7:D8)</f>
        <v>0</v>
      </c>
      <c r="E9" s="1118">
        <f>SUM(E7:E8)</f>
        <v>0</v>
      </c>
      <c r="F9" s="1118">
        <f>SUM(F7:F8)</f>
        <v>0</v>
      </c>
      <c r="G9" s="1119">
        <f>SUM(G7:G8)</f>
        <v>0</v>
      </c>
      <c r="H9" s="587"/>
      <c r="I9" s="573" t="s">
        <v>51</v>
      </c>
      <c r="J9" s="610" t="s">
        <v>55</v>
      </c>
      <c r="K9" s="1104">
        <f>SUM(BP_Annexe1B_Recettes!K12:K13)</f>
        <v>0</v>
      </c>
      <c r="L9" s="607"/>
    </row>
    <row r="10" spans="2:12" ht="13" x14ac:dyDescent="0.35">
      <c r="B10" s="583" t="s">
        <v>206</v>
      </c>
      <c r="C10" s="590" t="s">
        <v>232</v>
      </c>
      <c r="D10" s="605"/>
      <c r="E10" s="605"/>
      <c r="F10" s="605"/>
      <c r="G10" s="605"/>
      <c r="H10" s="584"/>
      <c r="I10" s="573" t="s">
        <v>52</v>
      </c>
      <c r="J10" s="610" t="s">
        <v>56</v>
      </c>
      <c r="K10" s="1104">
        <f>SUM(BP_Annexe1B_Recettes!K14:K16)</f>
        <v>0</v>
      </c>
      <c r="L10" s="607"/>
    </row>
    <row r="11" spans="2:12" ht="13" x14ac:dyDescent="0.35">
      <c r="B11" s="596" t="s">
        <v>209</v>
      </c>
      <c r="C11" s="1054" t="s">
        <v>230</v>
      </c>
      <c r="D11" s="599">
        <f>SUM(BP_Annexe1A_Depenses!H21:'BP_Annexe1A_Depenses'!H26)</f>
        <v>0</v>
      </c>
      <c r="E11" s="599">
        <f>SUM(BP_Annexe1A_Depenses!I21:'BP_Annexe1A_Depenses'!I26)+SUM(BP_Annexe1A_Depenses!K21:'BP_Annexe1A_Depenses'!K26)</f>
        <v>0</v>
      </c>
      <c r="F11" s="599">
        <f>SUM(BP_Annexe1A_Depenses!J21:'BP_Annexe1A_Depenses'!J26)+SUM(BP_Annexe1A_Depenses!L21:'BP_Annexe1A_Depenses'!L26)</f>
        <v>0</v>
      </c>
      <c r="G11" s="1103">
        <f>SUM(BP_Annexe1A_Depenses!M21:'BP_Annexe1A_Depenses'!M26)</f>
        <v>0</v>
      </c>
      <c r="H11" s="513"/>
      <c r="I11" s="573" t="s">
        <v>58</v>
      </c>
      <c r="J11" s="610" t="s">
        <v>57</v>
      </c>
      <c r="K11" s="1104">
        <f>SUM(BP_Annexe1B_Recettes!K17:K19)</f>
        <v>0</v>
      </c>
      <c r="L11" s="607"/>
    </row>
    <row r="12" spans="2:12" ht="13" x14ac:dyDescent="0.35">
      <c r="B12" s="597" t="s">
        <v>212</v>
      </c>
      <c r="C12" s="1055" t="s">
        <v>554</v>
      </c>
      <c r="D12" s="600">
        <f>SUM(BP_Annexe1A_Depenses!H28:'BP_Annexe1A_Depenses'!H33)</f>
        <v>0</v>
      </c>
      <c r="E12" s="600">
        <f>SUM(BP_Annexe1A_Depenses!I28:'BP_Annexe1A_Depenses'!I33)+SUM(BP_Annexe1A_Depenses!K28:'BP_Annexe1A_Depenses'!K33)</f>
        <v>0</v>
      </c>
      <c r="F12" s="600">
        <f>SUM(BP_Annexe1A_Depenses!J28:'BP_Annexe1A_Depenses'!J33)+SUM(BP_Annexe1A_Depenses!L28:'BP_Annexe1A_Depenses'!L33)</f>
        <v>0</v>
      </c>
      <c r="G12" s="1104">
        <f>SUM(BP_Annexe1A_Depenses!M28:'BP_Annexe1A_Depenses'!M33)</f>
        <v>0</v>
      </c>
      <c r="H12" s="585"/>
      <c r="I12" s="583" t="s">
        <v>63</v>
      </c>
      <c r="J12" s="606" t="s">
        <v>60</v>
      </c>
      <c r="K12" s="1113">
        <f>SUM(K13:K17)</f>
        <v>0</v>
      </c>
      <c r="L12" s="607"/>
    </row>
    <row r="13" spans="2:12" ht="13" x14ac:dyDescent="0.35">
      <c r="B13" s="597" t="s">
        <v>215</v>
      </c>
      <c r="C13" s="1055" t="s">
        <v>231</v>
      </c>
      <c r="D13" s="600">
        <f>SUM(BP_Annexe1A_Depenses!H35:'BP_Annexe1A_Depenses'!H40)</f>
        <v>0</v>
      </c>
      <c r="E13" s="600">
        <f>SUM(BP_Annexe1A_Depenses!I35:'BP_Annexe1A_Depenses'!I40)+SUM(BP_Annexe1A_Depenses!K35:'BP_Annexe1A_Depenses'!K40)</f>
        <v>0</v>
      </c>
      <c r="F13" s="600">
        <f>SUM(BP_Annexe1A_Depenses!J35:'BP_Annexe1A_Depenses'!J40)+SUM(BP_Annexe1A_Depenses!L35:'BP_Annexe1A_Depenses'!L40)</f>
        <v>0</v>
      </c>
      <c r="G13" s="1104">
        <f>SUM(BP_Annexe1A_Depenses!M35:'BP_Annexe1A_Depenses'!M40)</f>
        <v>0</v>
      </c>
      <c r="H13" s="585"/>
      <c r="I13" s="593" t="s">
        <v>54</v>
      </c>
      <c r="J13" s="609" t="s">
        <v>61</v>
      </c>
      <c r="K13" s="1104">
        <f>SUM(BP_Annexe1B_Recettes!K21)</f>
        <v>0</v>
      </c>
      <c r="L13" s="607"/>
    </row>
    <row r="14" spans="2:12" ht="13" x14ac:dyDescent="0.35">
      <c r="B14" s="1309" t="s">
        <v>208</v>
      </c>
      <c r="C14" s="1309"/>
      <c r="D14" s="1118">
        <f>D11+D12+D13</f>
        <v>0</v>
      </c>
      <c r="E14" s="1118">
        <f>E11+E12+E13</f>
        <v>0</v>
      </c>
      <c r="F14" s="1118">
        <f>F11+F12+F13</f>
        <v>0</v>
      </c>
      <c r="G14" s="1119">
        <f>SUM(G11:G13)</f>
        <v>0</v>
      </c>
      <c r="H14" s="513"/>
      <c r="I14" s="594" t="s">
        <v>64</v>
      </c>
      <c r="J14" s="610" t="s">
        <v>59</v>
      </c>
      <c r="K14" s="1104">
        <f>SUM(BP_Annexe1B_Recettes!K22:K23)</f>
        <v>0</v>
      </c>
      <c r="L14" s="607"/>
    </row>
    <row r="15" spans="2:12" ht="13" x14ac:dyDescent="0.35">
      <c r="B15" s="583" t="s">
        <v>7</v>
      </c>
      <c r="C15" s="590" t="s">
        <v>126</v>
      </c>
      <c r="D15" s="592"/>
      <c r="E15" s="592"/>
      <c r="F15" s="592"/>
      <c r="G15" s="592"/>
      <c r="H15" s="585"/>
      <c r="I15" s="594" t="s">
        <v>65</v>
      </c>
      <c r="J15" s="612" t="s">
        <v>79</v>
      </c>
      <c r="K15" s="1104">
        <f>SUM(BP_Annexe1B_Recettes!K24)</f>
        <v>0</v>
      </c>
      <c r="L15" s="607"/>
    </row>
    <row r="16" spans="2:12" ht="13" x14ac:dyDescent="0.35">
      <c r="B16" s="593" t="s">
        <v>8</v>
      </c>
      <c r="C16" s="1054" t="s">
        <v>255</v>
      </c>
      <c r="D16" s="599">
        <f>SUM(BP_Annexe1A_Depenses!H43:'BP_Annexe1A_Depenses'!H45)</f>
        <v>0</v>
      </c>
      <c r="E16" s="599">
        <f>SUM(BP_Annexe1A_Depenses!I43:'BP_Annexe1A_Depenses'!I45)+SUM(BP_Annexe1A_Depenses!K43:'BP_Annexe1A_Depenses'!K45)</f>
        <v>0</v>
      </c>
      <c r="F16" s="599">
        <f>SUM(BP_Annexe1A_Depenses!J43:'BP_Annexe1A_Depenses'!J45)+SUM(BP_Annexe1A_Depenses!L43:'BP_Annexe1A_Depenses'!L45)</f>
        <v>0</v>
      </c>
      <c r="G16" s="1103">
        <f>SUM(BP_Annexe1A_Depenses!M43:'BP_Annexe1A_Depenses'!M45)</f>
        <v>0</v>
      </c>
      <c r="H16" s="585"/>
      <c r="I16" s="594"/>
      <c r="J16" s="610" t="s">
        <v>239</v>
      </c>
      <c r="K16" s="1104">
        <f>SUM(BP_Annexe1B_Recettes!K25:K26)</f>
        <v>0</v>
      </c>
      <c r="L16" s="607"/>
    </row>
    <row r="17" spans="2:12" ht="13" x14ac:dyDescent="0.35">
      <c r="B17" s="594" t="s">
        <v>9</v>
      </c>
      <c r="C17" s="1055" t="s">
        <v>259</v>
      </c>
      <c r="D17" s="600">
        <f>SUM(BP_Annexe1A_Depenses!H46:'BP_Annexe1A_Depenses'!H48)</f>
        <v>0</v>
      </c>
      <c r="E17" s="600">
        <f>SUM(BP_Annexe1A_Depenses!I46:'BP_Annexe1A_Depenses'!I48)+SUM(BP_Annexe1A_Depenses!K46:'BP_Annexe1A_Depenses'!K48)</f>
        <v>0</v>
      </c>
      <c r="F17" s="600">
        <f>SUM(BP_Annexe1A_Depenses!J46:'BP_Annexe1A_Depenses'!J48)+SUM(BP_Annexe1A_Depenses!L46:'BP_Annexe1A_Depenses'!L48)</f>
        <v>0</v>
      </c>
      <c r="G17" s="1104">
        <f>SUM(BP_Annexe1A_Depenses!M46:'BP_Annexe1A_Depenses'!M48)</f>
        <v>0</v>
      </c>
      <c r="H17" s="513"/>
      <c r="I17" s="594" t="s">
        <v>66</v>
      </c>
      <c r="J17" s="610" t="s">
        <v>67</v>
      </c>
      <c r="K17" s="1104">
        <f>SUM(BP_Annexe1B_Recettes!K27:K29)</f>
        <v>0</v>
      </c>
      <c r="L17" s="607"/>
    </row>
    <row r="18" spans="2:12" ht="13" x14ac:dyDescent="0.35">
      <c r="B18" s="594" t="s">
        <v>10</v>
      </c>
      <c r="C18" s="1055" t="s">
        <v>256</v>
      </c>
      <c r="D18" s="600">
        <f>SUM(BP_Annexe1A_Depenses!H49:'BP_Annexe1A_Depenses'!H51)</f>
        <v>0</v>
      </c>
      <c r="E18" s="600">
        <f>SUM(BP_Annexe1A_Depenses!I49:'BP_Annexe1A_Depenses'!I51)+SUM(BP_Annexe1A_Depenses!K49:'BP_Annexe1A_Depenses'!K51)</f>
        <v>0</v>
      </c>
      <c r="F18" s="600">
        <f>SUM(BP_Annexe1A_Depenses!J49:'BP_Annexe1A_Depenses'!J51)+SUM(BP_Annexe1A_Depenses!L49:'BP_Annexe1A_Depenses'!L51)</f>
        <v>0</v>
      </c>
      <c r="G18" s="1104">
        <f>SUM(BP_Annexe1A_Depenses!M49:'BP_Annexe1A_Depenses'!M51)</f>
        <v>0</v>
      </c>
      <c r="H18" s="513"/>
      <c r="I18" s="1310" t="s">
        <v>124</v>
      </c>
      <c r="J18" s="1311"/>
      <c r="K18" s="1119">
        <f>K7+K12</f>
        <v>0</v>
      </c>
      <c r="L18" s="607"/>
    </row>
    <row r="19" spans="2:12" ht="13" x14ac:dyDescent="0.35">
      <c r="B19" s="594" t="s">
        <v>11</v>
      </c>
      <c r="C19" s="595" t="s">
        <v>146</v>
      </c>
      <c r="D19" s="600">
        <f>SUM(BP_Annexe1A_Depenses!H52:'BP_Annexe1A_Depenses'!H55)</f>
        <v>0</v>
      </c>
      <c r="E19" s="600">
        <f>SUM(BP_Annexe1A_Depenses!K52:'BP_Annexe1A_Depenses'!K55)</f>
        <v>0</v>
      </c>
      <c r="F19" s="600">
        <f>SUM(BP_Annexe1A_Depenses!L52:'BP_Annexe1A_Depenses'!L55)</f>
        <v>0</v>
      </c>
      <c r="G19" s="1104">
        <f>SUM(BP_Annexe1A_Depenses!M52:'BP_Annexe1A_Depenses'!M55)</f>
        <v>0</v>
      </c>
      <c r="H19" s="513"/>
      <c r="I19" s="583" t="s">
        <v>41</v>
      </c>
      <c r="J19" s="611" t="s">
        <v>42</v>
      </c>
      <c r="K19" s="605"/>
      <c r="L19" s="607"/>
    </row>
    <row r="20" spans="2:12" ht="13" x14ac:dyDescent="0.35">
      <c r="B20" s="1309" t="s">
        <v>12</v>
      </c>
      <c r="C20" s="1309"/>
      <c r="D20" s="1118">
        <f>SUM(D16:D19)</f>
        <v>0</v>
      </c>
      <c r="E20" s="1118">
        <f>SUM(E16:E19)</f>
        <v>0</v>
      </c>
      <c r="F20" s="1118">
        <f>SUM(F16:F19)</f>
        <v>0</v>
      </c>
      <c r="G20" s="1119">
        <f>SUM(G16:G19)</f>
        <v>0</v>
      </c>
      <c r="H20" s="587"/>
      <c r="I20" s="593" t="s">
        <v>71</v>
      </c>
      <c r="J20" s="609" t="s">
        <v>68</v>
      </c>
      <c r="K20" s="1103">
        <f>SUM(BP_Annexe1B_Recettes!K32:K34)</f>
        <v>0</v>
      </c>
      <c r="L20" s="607"/>
    </row>
    <row r="21" spans="2:12" ht="13" x14ac:dyDescent="0.35">
      <c r="B21" s="583" t="s">
        <v>13</v>
      </c>
      <c r="C21" s="590" t="s">
        <v>147</v>
      </c>
      <c r="D21" s="592"/>
      <c r="E21" s="592"/>
      <c r="F21" s="592"/>
      <c r="G21" s="592"/>
      <c r="H21" s="584"/>
      <c r="I21" s="594" t="s">
        <v>72</v>
      </c>
      <c r="J21" s="610" t="s">
        <v>69</v>
      </c>
      <c r="K21" s="1104">
        <f>SUM(BP_Annexe1B_Recettes!K35)</f>
        <v>0</v>
      </c>
      <c r="L21" s="607"/>
    </row>
    <row r="22" spans="2:12" ht="13" x14ac:dyDescent="0.35">
      <c r="B22" s="593" t="s">
        <v>233</v>
      </c>
      <c r="C22" s="1054" t="s">
        <v>235</v>
      </c>
      <c r="D22" s="599">
        <f>SUM(BP_Annexe1A_Depenses!H59:'BP_Annexe1A_Depenses'!H64)</f>
        <v>0</v>
      </c>
      <c r="E22" s="599">
        <f>SUM(BP_Annexe1A_Depenses!I59:'BP_Annexe1A_Depenses'!I64)+SUM(BP_Annexe1A_Depenses!K59:'BP_Annexe1A_Depenses'!K64)</f>
        <v>0</v>
      </c>
      <c r="F22" s="599">
        <f>SUM(BP_Annexe1A_Depenses!J59:'BP_Annexe1A_Depenses'!J64)+SUM(BP_Annexe1A_Depenses!L59:'BP_Annexe1A_Depenses'!L64)</f>
        <v>0</v>
      </c>
      <c r="G22" s="1103">
        <f>SUM(BP_Annexe1A_Depenses!M59:'BP_Annexe1A_Depenses'!M64)</f>
        <v>0</v>
      </c>
      <c r="H22" s="513"/>
      <c r="I22" s="594" t="s">
        <v>73</v>
      </c>
      <c r="J22" s="610" t="s">
        <v>70</v>
      </c>
      <c r="K22" s="1104">
        <f>SUM(BP_Annexe1B_Recettes!K36:K38)</f>
        <v>0</v>
      </c>
      <c r="L22" s="607"/>
    </row>
    <row r="23" spans="2:12" ht="13" x14ac:dyDescent="0.35">
      <c r="B23" s="594" t="s">
        <v>16</v>
      </c>
      <c r="C23" s="1055" t="s">
        <v>245</v>
      </c>
      <c r="D23" s="600">
        <f>SUM(BP_Annexe1A_Depenses!H65:'BP_Annexe1A_Depenses'!H67)</f>
        <v>0</v>
      </c>
      <c r="E23" s="600">
        <f>SUM(BP_Annexe1A_Depenses!I65:'BP_Annexe1A_Depenses'!I67)+SUM(BP_Annexe1A_Depenses!K65:'BP_Annexe1A_Depenses'!K67)</f>
        <v>0</v>
      </c>
      <c r="F23" s="600">
        <f>SUM(BP_Annexe1A_Depenses!J65:'BP_Annexe1A_Depenses'!J67)+SUM(BP_Annexe1A_Depenses!L65:'BP_Annexe1A_Depenses'!L67)</f>
        <v>0</v>
      </c>
      <c r="G23" s="1104">
        <f>SUM(BP_Annexe1A_Depenses!M65:'BP_Annexe1A_Depenses'!M67)</f>
        <v>0</v>
      </c>
      <c r="H23" s="513"/>
      <c r="I23" s="1310" t="s">
        <v>125</v>
      </c>
      <c r="J23" s="1311"/>
      <c r="K23" s="1119">
        <f>SUM(K20:K22)</f>
        <v>0</v>
      </c>
      <c r="L23" s="607"/>
    </row>
    <row r="24" spans="2:12" ht="13" x14ac:dyDescent="0.35">
      <c r="B24" s="594" t="s">
        <v>17</v>
      </c>
      <c r="C24" s="595" t="s">
        <v>89</v>
      </c>
      <c r="D24" s="600">
        <f>SUM(BP_Annexe1A_Depenses!H68:'BP_Annexe1A_Depenses'!H71)</f>
        <v>0</v>
      </c>
      <c r="E24" s="600">
        <f>SUM(BP_Annexe1A_Depenses!K68:'BP_Annexe1A_Depenses'!K71)</f>
        <v>0</v>
      </c>
      <c r="F24" s="600">
        <f>SUM(BP_Annexe1A_Depenses!L68:'BP_Annexe1A_Depenses'!L71)</f>
        <v>0</v>
      </c>
      <c r="G24" s="1104">
        <f>SUM(BP_Annexe1A_Depenses!M68:'BP_Annexe1A_Depenses'!M71)</f>
        <v>0</v>
      </c>
      <c r="H24" s="513"/>
      <c r="I24" s="583" t="s">
        <v>170</v>
      </c>
      <c r="J24" s="590" t="s">
        <v>452</v>
      </c>
      <c r="K24" s="947" t="s">
        <v>242</v>
      </c>
      <c r="L24" s="948" t="s">
        <v>393</v>
      </c>
    </row>
    <row r="25" spans="2:12" ht="13" x14ac:dyDescent="0.35">
      <c r="B25" s="594" t="s">
        <v>18</v>
      </c>
      <c r="C25" s="595" t="s">
        <v>243</v>
      </c>
      <c r="D25" s="600">
        <f>BP_Annexe1A_Depenses!H72</f>
        <v>0</v>
      </c>
      <c r="E25" s="600">
        <f>BP_Annexe1A_Depenses!I72+BP_Annexe1A_Depenses!K72</f>
        <v>0</v>
      </c>
      <c r="F25" s="600">
        <f>BP_Annexe1A_Depenses!J72+BP_Annexe1A_Depenses!L72</f>
        <v>0</v>
      </c>
      <c r="G25" s="1104">
        <f>BP_Annexe1A_Depenses!M72</f>
        <v>0</v>
      </c>
      <c r="H25" s="513"/>
      <c r="I25" s="573" t="s">
        <v>171</v>
      </c>
      <c r="J25" s="609" t="s">
        <v>451</v>
      </c>
      <c r="K25" s="1103">
        <f>BP_Annexe1B_Recettes!H41</f>
        <v>0</v>
      </c>
      <c r="L25" s="1103">
        <f>BP_Annexe1B_Recettes!I41+BP_Annexe1B_Recettes!J41</f>
        <v>0</v>
      </c>
    </row>
    <row r="26" spans="2:12" ht="13" x14ac:dyDescent="0.35">
      <c r="B26" s="594" t="s">
        <v>234</v>
      </c>
      <c r="C26" s="1055" t="s">
        <v>453</v>
      </c>
      <c r="D26" s="600">
        <f>SUM(BP_Annexe1A_Depenses!H73:'BP_Annexe1A_Depenses'!H74)</f>
        <v>0</v>
      </c>
      <c r="E26" s="600">
        <f>SUM(BP_Annexe1A_Depenses!I73:'BP_Annexe1A_Depenses'!I74)+SUM(BP_Annexe1A_Depenses!K73:'BP_Annexe1A_Depenses'!K74)</f>
        <v>0</v>
      </c>
      <c r="F26" s="600">
        <f>SUM(BP_Annexe1A_Depenses!J73:'BP_Annexe1A_Depenses'!J74)+SUM(BP_Annexe1A_Depenses!L73:'BP_Annexe1A_Depenses'!L74)</f>
        <v>0</v>
      </c>
      <c r="G26" s="1104">
        <f>SUM(BP_Annexe1A_Depenses!M73:'BP_Annexe1A_Depenses'!M74)</f>
        <v>0</v>
      </c>
      <c r="H26" s="587"/>
      <c r="I26" s="573" t="s">
        <v>172</v>
      </c>
      <c r="J26" s="610" t="s">
        <v>454</v>
      </c>
      <c r="K26" s="1104">
        <f>SUM(BP_Annexe1B_Recettes!H42:H44)</f>
        <v>0</v>
      </c>
      <c r="L26" s="1104">
        <f>SUM(BP_Annexe1B_Recettes!I42:I44)+SUM(BP_Annexe1B_Recettes!J42:J44)</f>
        <v>0</v>
      </c>
    </row>
    <row r="27" spans="2:12" ht="13" x14ac:dyDescent="0.35">
      <c r="B27" s="1320" t="s">
        <v>257</v>
      </c>
      <c r="C27" s="1320"/>
      <c r="D27" s="598">
        <f>SUM(D22:D26)</f>
        <v>0</v>
      </c>
      <c r="E27" s="598">
        <f>SUM(E22:E26)</f>
        <v>0</v>
      </c>
      <c r="F27" s="598">
        <f>SUM(F22:F26)</f>
        <v>0</v>
      </c>
      <c r="G27" s="1105">
        <f>SUM(G22:G26)</f>
        <v>0</v>
      </c>
      <c r="H27" s="584"/>
      <c r="I27" s="573" t="s">
        <v>173</v>
      </c>
      <c r="J27" s="610" t="s">
        <v>450</v>
      </c>
      <c r="K27" s="1104">
        <f>BP_Annexe1B_Recettes!H47</f>
        <v>0</v>
      </c>
      <c r="L27" s="1104">
        <f>BP_Annexe1B_Recettes!I47+BP_Annexe1B_Recettes!J47</f>
        <v>0</v>
      </c>
    </row>
    <row r="28" spans="2:12" ht="13" x14ac:dyDescent="0.35">
      <c r="B28" s="583" t="s">
        <v>202</v>
      </c>
      <c r="C28" s="608" t="s">
        <v>254</v>
      </c>
      <c r="D28" s="600">
        <f>BP_Annexe1A_Depenses!H76</f>
        <v>0</v>
      </c>
      <c r="E28" s="600">
        <f>BP_Annexe1A_Depenses!I76+BP_Annexe1A_Depenses!K76</f>
        <v>0</v>
      </c>
      <c r="F28" s="600">
        <f>BP_Annexe1A_Depenses!J76+BP_Annexe1A_Depenses!L76</f>
        <v>0</v>
      </c>
      <c r="G28" s="1104">
        <f>BP_Annexe1A_Depenses!M76</f>
        <v>0</v>
      </c>
      <c r="H28" s="513"/>
      <c r="I28" s="573" t="s">
        <v>174</v>
      </c>
      <c r="J28" s="610" t="s">
        <v>175</v>
      </c>
      <c r="K28" s="1104">
        <f>SUM(BP_Annexe1B_Recettes!H48:H50)</f>
        <v>0</v>
      </c>
      <c r="L28" s="1104">
        <f>SUM(BP_Annexe1B_Recettes!I48:I50)+SUM(BP_Annexe1B_Recettes!J48:J50)</f>
        <v>0</v>
      </c>
    </row>
    <row r="29" spans="2:12" ht="13" x14ac:dyDescent="0.35">
      <c r="B29" s="583" t="s">
        <v>203</v>
      </c>
      <c r="C29" s="1047" t="s">
        <v>258</v>
      </c>
      <c r="D29" s="601">
        <f>BP_Annexe1A_Depenses!H77</f>
        <v>0</v>
      </c>
      <c r="E29" s="601">
        <f>BP_Annexe1A_Depenses!I77+BP_Annexe1A_Depenses!K77</f>
        <v>0</v>
      </c>
      <c r="F29" s="601">
        <f>BP_Annexe1A_Depenses!J77+BP_Annexe1A_Depenses!L77</f>
        <v>0</v>
      </c>
      <c r="G29" s="1106">
        <f>BP_Annexe1A_Depenses!M77</f>
        <v>0</v>
      </c>
      <c r="H29" s="513"/>
      <c r="I29" s="1316" t="s">
        <v>240</v>
      </c>
      <c r="J29" s="1316"/>
      <c r="K29" s="1123">
        <f>SUM(K25:K28)</f>
        <v>0</v>
      </c>
      <c r="L29" s="1123">
        <f>SUM(L25:L28)</f>
        <v>0</v>
      </c>
    </row>
    <row r="30" spans="2:12" ht="14.5" x14ac:dyDescent="0.35">
      <c r="B30" s="1317" t="s">
        <v>207</v>
      </c>
      <c r="C30" s="1317"/>
      <c r="D30" s="1120">
        <f>D9+D14+D20+D27+D28+D29</f>
        <v>0</v>
      </c>
      <c r="E30" s="1120">
        <f>E9+E14+E20+E27+E28+E29</f>
        <v>0</v>
      </c>
      <c r="F30" s="1120">
        <f>F9+F14+F20+F27+F28+F29</f>
        <v>0</v>
      </c>
      <c r="G30" s="1107">
        <f>G9+G14+G20+G27+G28+G29</f>
        <v>0</v>
      </c>
      <c r="H30" s="513"/>
      <c r="I30" s="1317" t="s">
        <v>176</v>
      </c>
      <c r="J30" s="1317"/>
      <c r="K30" s="1114">
        <f>K18+K23+K29+L29</f>
        <v>0</v>
      </c>
      <c r="L30" s="1112"/>
    </row>
    <row r="31" spans="2:12" ht="12" x14ac:dyDescent="0.35">
      <c r="D31" s="602"/>
      <c r="E31" s="1318">
        <f>E30+F30</f>
        <v>0</v>
      </c>
      <c r="F31" s="1319"/>
      <c r="G31" s="603"/>
      <c r="H31" s="513"/>
      <c r="J31" s="578"/>
      <c r="K31" s="579"/>
    </row>
    <row r="32" spans="2:12" ht="12" x14ac:dyDescent="0.35">
      <c r="H32" s="514"/>
      <c r="J32" s="578"/>
      <c r="K32" s="579"/>
    </row>
    <row r="33" spans="8:11" ht="12" x14ac:dyDescent="0.35">
      <c r="H33" s="514"/>
      <c r="J33" s="578"/>
      <c r="K33" s="579"/>
    </row>
    <row r="34" spans="8:11" x14ac:dyDescent="0.35">
      <c r="H34" s="513"/>
      <c r="J34" s="578"/>
      <c r="K34" s="579"/>
    </row>
    <row r="35" spans="8:11" x14ac:dyDescent="0.35">
      <c r="H35" s="513"/>
      <c r="K35" s="579"/>
    </row>
    <row r="36" spans="8:11" ht="12" x14ac:dyDescent="0.35">
      <c r="H36" s="514"/>
      <c r="J36" s="578"/>
      <c r="K36" s="579"/>
    </row>
    <row r="37" spans="8:11" x14ac:dyDescent="0.35">
      <c r="H37" s="588"/>
      <c r="J37" s="578"/>
      <c r="K37" s="579"/>
    </row>
    <row r="38" spans="8:11" x14ac:dyDescent="0.35">
      <c r="J38" s="578"/>
      <c r="K38" s="579"/>
    </row>
    <row r="39" spans="8:11" x14ac:dyDescent="0.35">
      <c r="J39" s="578"/>
      <c r="K39" s="579"/>
    </row>
    <row r="40" spans="8:11" x14ac:dyDescent="0.35">
      <c r="J40" s="578"/>
      <c r="K40" s="579"/>
    </row>
    <row r="41" spans="8:11" x14ac:dyDescent="0.35">
      <c r="J41" s="578"/>
      <c r="K41" s="579"/>
    </row>
    <row r="42" spans="8:11" x14ac:dyDescent="0.35">
      <c r="J42" s="578"/>
      <c r="K42" s="579"/>
    </row>
    <row r="43" spans="8:11" x14ac:dyDescent="0.35">
      <c r="J43" s="578"/>
      <c r="K43" s="579"/>
    </row>
    <row r="44" spans="8:11" x14ac:dyDescent="0.35">
      <c r="J44" s="578"/>
      <c r="K44" s="579"/>
    </row>
    <row r="45" spans="8:11" x14ac:dyDescent="0.35">
      <c r="J45" s="578"/>
      <c r="K45" s="579"/>
    </row>
    <row r="46" spans="8:11" x14ac:dyDescent="0.35">
      <c r="J46" s="578"/>
      <c r="K46" s="579"/>
    </row>
    <row r="47" spans="8:11" x14ac:dyDescent="0.35">
      <c r="J47" s="578"/>
      <c r="K47" s="579"/>
    </row>
    <row r="48" spans="8:11" x14ac:dyDescent="0.35">
      <c r="J48" s="578"/>
      <c r="K48" s="579"/>
    </row>
    <row r="49" spans="10:11" x14ac:dyDescent="0.35">
      <c r="J49" s="578"/>
      <c r="K49" s="579"/>
    </row>
    <row r="50" spans="10:11" x14ac:dyDescent="0.35">
      <c r="J50" s="578"/>
      <c r="K50" s="579"/>
    </row>
    <row r="51" spans="10:11" x14ac:dyDescent="0.35">
      <c r="J51" s="578"/>
      <c r="K51" s="579"/>
    </row>
    <row r="52" spans="10:11" x14ac:dyDescent="0.35">
      <c r="J52" s="578"/>
      <c r="K52" s="579"/>
    </row>
    <row r="53" spans="10:11" x14ac:dyDescent="0.35">
      <c r="J53" s="578"/>
      <c r="K53" s="579"/>
    </row>
    <row r="54" spans="10:11" x14ac:dyDescent="0.35">
      <c r="J54" s="578"/>
      <c r="K54" s="579"/>
    </row>
    <row r="55" spans="10:11" x14ac:dyDescent="0.35">
      <c r="J55" s="578"/>
      <c r="K55" s="579"/>
    </row>
    <row r="56" spans="10:11" x14ac:dyDescent="0.35">
      <c r="J56" s="578"/>
      <c r="K56" s="579"/>
    </row>
    <row r="57" spans="10:11" x14ac:dyDescent="0.35">
      <c r="J57" s="578"/>
      <c r="K57" s="579"/>
    </row>
    <row r="58" spans="10:11" x14ac:dyDescent="0.35">
      <c r="J58" s="578"/>
      <c r="K58" s="579"/>
    </row>
    <row r="59" spans="10:11" x14ac:dyDescent="0.35">
      <c r="J59" s="578"/>
      <c r="K59" s="579"/>
    </row>
    <row r="60" spans="10:11" x14ac:dyDescent="0.35">
      <c r="J60" s="578"/>
      <c r="K60" s="579"/>
    </row>
    <row r="61" spans="10:11" x14ac:dyDescent="0.35">
      <c r="J61" s="578"/>
      <c r="K61" s="579"/>
    </row>
    <row r="62" spans="10:11" x14ac:dyDescent="0.35">
      <c r="J62" s="578"/>
      <c r="K62" s="579"/>
    </row>
    <row r="63" spans="10:11" x14ac:dyDescent="0.35">
      <c r="J63" s="578"/>
      <c r="K63" s="579"/>
    </row>
    <row r="64" spans="10:11" x14ac:dyDescent="0.35">
      <c r="J64" s="578"/>
      <c r="K64" s="579"/>
    </row>
    <row r="65" spans="10:11" x14ac:dyDescent="0.35">
      <c r="J65" s="578"/>
      <c r="K65" s="579"/>
    </row>
    <row r="66" spans="10:11" x14ac:dyDescent="0.35">
      <c r="J66" s="578"/>
      <c r="K66" s="579"/>
    </row>
    <row r="67" spans="10:11" x14ac:dyDescent="0.35">
      <c r="J67" s="578"/>
      <c r="K67" s="579"/>
    </row>
    <row r="68" spans="10:11" x14ac:dyDescent="0.35">
      <c r="J68" s="578"/>
      <c r="K68" s="579"/>
    </row>
    <row r="69" spans="10:11" x14ac:dyDescent="0.35">
      <c r="J69" s="578"/>
      <c r="K69" s="579"/>
    </row>
    <row r="70" spans="10:11" x14ac:dyDescent="0.35">
      <c r="J70" s="578"/>
      <c r="K70" s="579"/>
    </row>
    <row r="71" spans="10:11" x14ac:dyDescent="0.35">
      <c r="K71" s="579"/>
    </row>
    <row r="72" spans="10:11" x14ac:dyDescent="0.35">
      <c r="K72" s="579"/>
    </row>
    <row r="73" spans="10:11" x14ac:dyDescent="0.35">
      <c r="K73" s="579"/>
    </row>
    <row r="74" spans="10:11" x14ac:dyDescent="0.35">
      <c r="K74" s="579"/>
    </row>
    <row r="75" spans="10:11" x14ac:dyDescent="0.35">
      <c r="K75" s="579"/>
    </row>
    <row r="76" spans="10:11" x14ac:dyDescent="0.35">
      <c r="K76" s="579"/>
    </row>
    <row r="77" spans="10:11" x14ac:dyDescent="0.35">
      <c r="K77" s="579"/>
    </row>
    <row r="78" spans="10:11" x14ac:dyDescent="0.35">
      <c r="K78" s="579"/>
    </row>
    <row r="79" spans="10:11" x14ac:dyDescent="0.35">
      <c r="K79" s="579"/>
    </row>
    <row r="80" spans="10:11" x14ac:dyDescent="0.35">
      <c r="K80" s="579"/>
    </row>
    <row r="81" spans="11:11" x14ac:dyDescent="0.35">
      <c r="K81" s="579"/>
    </row>
    <row r="82" spans="11:11" x14ac:dyDescent="0.35">
      <c r="K82" s="579"/>
    </row>
  </sheetData>
  <sheetProtection password="D3BB" sheet="1" objects="1" scenarios="1"/>
  <mergeCells count="21">
    <mergeCell ref="C1:J1"/>
    <mergeCell ref="K4:K5"/>
    <mergeCell ref="I4:I5"/>
    <mergeCell ref="I3:K3"/>
    <mergeCell ref="D4:D5"/>
    <mergeCell ref="G4:G5"/>
    <mergeCell ref="B3:G3"/>
    <mergeCell ref="J4:J5"/>
    <mergeCell ref="B4:B5"/>
    <mergeCell ref="C4:C5"/>
    <mergeCell ref="E4:F4"/>
    <mergeCell ref="I30:J30"/>
    <mergeCell ref="I29:J29"/>
    <mergeCell ref="I18:J18"/>
    <mergeCell ref="I23:J23"/>
    <mergeCell ref="B20:C20"/>
    <mergeCell ref="B9:C9"/>
    <mergeCell ref="E31:F31"/>
    <mergeCell ref="B14:C14"/>
    <mergeCell ref="B27:C27"/>
    <mergeCell ref="B30:C30"/>
  </mergeCells>
  <conditionalFormatting sqref="G30 K30">
    <cfRule type="expression" dxfId="86" priority="1">
      <formula>$G$30=$K$30</formula>
    </cfRule>
  </conditionalFormatting>
  <pageMargins left="0.70866141732283472" right="0.70866141732283472" top="0.74803149606299213" bottom="0.74803149606299213" header="0.31496062992125984" footer="0.31496062992125984"/>
  <pageSetup paperSize="9" scale="99" fitToHeight="0" orientation="landscape" r:id="rId1"/>
  <ignoredErrors>
    <ignoredError sqref="F16 F17 F18 F25 D27:F27 K25:L25 F11:G11 F12:G12 F13:G13 F7 F26 F29 F28" unlockedFormula="1"/>
    <ignoredError sqref="K26:L28" formulaRange="1"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A1:AA84"/>
  <sheetViews>
    <sheetView showGridLines="0" tabSelected="1" topLeftCell="A2" zoomScaleNormal="100" zoomScaleSheetLayoutView="100" workbookViewId="0">
      <pane ySplit="7" topLeftCell="A9" activePane="bottomLeft" state="frozen"/>
      <selection activeCell="H4" sqref="H4"/>
      <selection pane="bottomLeft" activeCell="A2" sqref="A2"/>
    </sheetView>
  </sheetViews>
  <sheetFormatPr baseColWidth="10" defaultColWidth="11.453125" defaultRowHeight="10.5" outlineLevelRow="1" outlineLevelCol="1" x14ac:dyDescent="0.35"/>
  <cols>
    <col min="1" max="1" width="4.54296875" style="1" customWidth="1"/>
    <col min="2" max="2" width="9.1796875" style="1" customWidth="1"/>
    <col min="3" max="3" width="32.1796875" style="1" customWidth="1"/>
    <col min="4" max="4" width="24.7265625" style="1" customWidth="1"/>
    <col min="5" max="5" width="23.54296875" style="1" customWidth="1"/>
    <col min="6" max="6" width="8.54296875" style="1" customWidth="1"/>
    <col min="7" max="7" width="23.54296875" style="1" customWidth="1"/>
    <col min="8" max="10" width="9.26953125" style="1" customWidth="1"/>
    <col min="11" max="12" width="7.1796875" style="1" customWidth="1"/>
    <col min="13" max="13" width="10.7265625" style="1" customWidth="1"/>
    <col min="14" max="14" width="7.1796875" style="1" customWidth="1"/>
    <col min="15" max="15" width="1.7265625" style="1" customWidth="1"/>
    <col min="16" max="16" width="12.453125" style="1" hidden="1" customWidth="1" outlineLevel="1"/>
    <col min="17" max="17" width="10.7265625" style="1" hidden="1" customWidth="1" outlineLevel="1"/>
    <col min="18" max="22" width="7.1796875" style="1" hidden="1" customWidth="1" outlineLevel="1"/>
    <col min="23" max="23" width="2.81640625" style="1" customWidth="1" collapsed="1"/>
    <col min="24" max="24" width="12.81640625" style="315" customWidth="1"/>
    <col min="25" max="16384" width="11.453125" style="1"/>
  </cols>
  <sheetData>
    <row r="1" spans="1:24" ht="7.5" hidden="1" customHeight="1" outlineLevel="1" x14ac:dyDescent="0.35">
      <c r="M1" s="89"/>
      <c r="N1" s="89"/>
      <c r="Q1" s="76" t="s">
        <v>77</v>
      </c>
      <c r="R1" s="76" t="s">
        <v>77</v>
      </c>
      <c r="S1" s="76" t="s">
        <v>77</v>
      </c>
      <c r="T1" s="76" t="s">
        <v>77</v>
      </c>
      <c r="U1" s="76" t="s">
        <v>77</v>
      </c>
      <c r="V1" s="76" t="s">
        <v>77</v>
      </c>
      <c r="X1" s="1"/>
    </row>
    <row r="2" spans="1:24" ht="21.65" customHeight="1" collapsed="1" x14ac:dyDescent="0.35">
      <c r="C2" s="634" t="s">
        <v>269</v>
      </c>
      <c r="D2" s="845" t="s">
        <v>263</v>
      </c>
      <c r="I2" s="635" t="s">
        <v>261</v>
      </c>
      <c r="J2" s="636" t="s">
        <v>262</v>
      </c>
      <c r="K2" s="1406">
        <v>44691</v>
      </c>
      <c r="L2" s="1406"/>
    </row>
    <row r="3" spans="1:24" ht="21" x14ac:dyDescent="0.35">
      <c r="A3" s="250"/>
      <c r="B3" s="250"/>
      <c r="C3" s="633" t="s">
        <v>260</v>
      </c>
      <c r="D3" s="1372"/>
      <c r="E3" s="1372"/>
      <c r="G3" s="250"/>
      <c r="H3" s="1370" t="s">
        <v>264</v>
      </c>
      <c r="I3" s="1370"/>
      <c r="J3" s="1370"/>
      <c r="K3" s="1371"/>
      <c r="L3" s="1371"/>
      <c r="N3" s="89"/>
      <c r="Q3" s="1369" t="s">
        <v>143</v>
      </c>
      <c r="R3" s="1369"/>
      <c r="S3" s="1369"/>
      <c r="T3" s="1369"/>
      <c r="U3" s="1369"/>
      <c r="V3" s="1369"/>
      <c r="W3" s="315"/>
    </row>
    <row r="4" spans="1:24" s="572" customFormat="1" ht="21" x14ac:dyDescent="0.35">
      <c r="A4" s="623"/>
      <c r="B4" s="623"/>
      <c r="C4" s="633"/>
      <c r="D4" s="1281"/>
      <c r="E4" s="1281"/>
      <c r="F4" s="1281"/>
      <c r="G4" s="623"/>
      <c r="H4" s="1266"/>
      <c r="I4" s="1266"/>
      <c r="J4" s="1266"/>
      <c r="K4" s="1282"/>
      <c r="L4" s="1282"/>
      <c r="N4" s="622"/>
      <c r="Q4" s="645"/>
      <c r="R4" s="645"/>
      <c r="S4" s="645"/>
      <c r="T4" s="645"/>
      <c r="U4" s="645"/>
      <c r="V4" s="645"/>
      <c r="W4" s="646"/>
      <c r="X4" s="646"/>
    </row>
    <row r="5" spans="1:24" ht="13.5" customHeight="1" thickBot="1" x14ac:dyDescent="0.4">
      <c r="A5" s="1412" t="s">
        <v>189</v>
      </c>
      <c r="B5" s="1413"/>
      <c r="C5" s="1413"/>
      <c r="D5" s="1413"/>
      <c r="E5" s="1413"/>
      <c r="F5" s="1414"/>
      <c r="G5" s="1410" t="s">
        <v>270</v>
      </c>
      <c r="H5" s="1411"/>
      <c r="I5" s="1411"/>
      <c r="J5" s="1411"/>
      <c r="K5" s="1411"/>
      <c r="L5" s="1411"/>
      <c r="M5" s="1411"/>
      <c r="N5" s="1411"/>
      <c r="O5" s="114"/>
      <c r="P5" s="6"/>
    </row>
    <row r="6" spans="1:24" ht="22.5" customHeight="1" x14ac:dyDescent="0.35">
      <c r="A6" s="1349" t="s">
        <v>219</v>
      </c>
      <c r="B6" s="1397" t="s">
        <v>19</v>
      </c>
      <c r="C6" s="1415" t="s">
        <v>247</v>
      </c>
      <c r="D6" s="1359" t="s">
        <v>553</v>
      </c>
      <c r="E6" s="1350" t="s">
        <v>539</v>
      </c>
      <c r="F6" s="1359"/>
      <c r="G6" s="1349" t="s">
        <v>532</v>
      </c>
      <c r="H6" s="1349"/>
      <c r="I6" s="1349" t="s">
        <v>486</v>
      </c>
      <c r="J6" s="1349"/>
      <c r="K6" s="1349"/>
      <c r="L6" s="1350"/>
      <c r="M6" s="1326" t="s">
        <v>226</v>
      </c>
      <c r="N6" s="1407" t="s">
        <v>1</v>
      </c>
      <c r="O6" s="114"/>
      <c r="P6" s="6"/>
      <c r="Q6" s="1394" t="s">
        <v>227</v>
      </c>
      <c r="R6" s="1336" t="s">
        <v>193</v>
      </c>
      <c r="S6" s="1337"/>
      <c r="T6" s="1337"/>
      <c r="U6" s="1338"/>
      <c r="V6" s="1323" t="s">
        <v>1</v>
      </c>
      <c r="W6" s="114"/>
    </row>
    <row r="7" spans="1:24" ht="56.25" customHeight="1" x14ac:dyDescent="0.35">
      <c r="A7" s="1349"/>
      <c r="B7" s="1397"/>
      <c r="C7" s="1415"/>
      <c r="D7" s="1359"/>
      <c r="E7" s="1403" t="s">
        <v>394</v>
      </c>
      <c r="F7" s="1403" t="s">
        <v>515</v>
      </c>
      <c r="G7" s="1350" t="s">
        <v>462</v>
      </c>
      <c r="H7" s="1418" t="s">
        <v>38</v>
      </c>
      <c r="I7" s="1350" t="s">
        <v>520</v>
      </c>
      <c r="J7" s="1359"/>
      <c r="K7" s="1419" t="s">
        <v>313</v>
      </c>
      <c r="L7" s="1419"/>
      <c r="M7" s="1327"/>
      <c r="N7" s="1408"/>
      <c r="O7" s="114"/>
      <c r="P7" s="6"/>
      <c r="Q7" s="1395"/>
      <c r="R7" s="1341" t="s">
        <v>510</v>
      </c>
      <c r="S7" s="1323"/>
      <c r="T7" s="1339" t="s">
        <v>192</v>
      </c>
      <c r="U7" s="1340"/>
      <c r="V7" s="1324"/>
      <c r="W7" s="114"/>
    </row>
    <row r="8" spans="1:24" ht="12.75" customHeight="1" x14ac:dyDescent="0.35">
      <c r="A8" s="1349"/>
      <c r="B8" s="1397"/>
      <c r="C8" s="1415"/>
      <c r="D8" s="1359"/>
      <c r="E8" s="1404"/>
      <c r="F8" s="1404"/>
      <c r="G8" s="1350"/>
      <c r="H8" s="1418"/>
      <c r="I8" s="652" t="s">
        <v>194</v>
      </c>
      <c r="J8" s="653" t="s">
        <v>195</v>
      </c>
      <c r="K8" s="654" t="s">
        <v>150</v>
      </c>
      <c r="L8" s="655" t="s">
        <v>151</v>
      </c>
      <c r="M8" s="1328"/>
      <c r="N8" s="1409"/>
      <c r="O8" s="114"/>
      <c r="P8" s="6"/>
      <c r="Q8" s="1396"/>
      <c r="R8" s="410" t="s">
        <v>194</v>
      </c>
      <c r="S8" s="429" t="s">
        <v>195</v>
      </c>
      <c r="T8" s="422" t="s">
        <v>150</v>
      </c>
      <c r="U8" s="411" t="s">
        <v>151</v>
      </c>
      <c r="V8" s="1325"/>
      <c r="W8" s="114"/>
    </row>
    <row r="9" spans="1:24" ht="11.25" customHeight="1" x14ac:dyDescent="0.35">
      <c r="A9" s="145" t="s">
        <v>3</v>
      </c>
      <c r="B9" s="1329" t="s">
        <v>205</v>
      </c>
      <c r="C9" s="1330"/>
      <c r="D9" s="1330"/>
      <c r="E9" s="1330"/>
      <c r="F9" s="1330"/>
      <c r="G9" s="1330"/>
      <c r="H9" s="1330"/>
      <c r="I9" s="1330"/>
      <c r="J9" s="1330"/>
      <c r="K9" s="1330"/>
      <c r="L9" s="1330"/>
      <c r="M9" s="1330"/>
      <c r="N9" s="1330"/>
      <c r="O9" s="114"/>
      <c r="P9" s="6"/>
      <c r="Q9" s="615"/>
      <c r="R9" s="851"/>
      <c r="S9" s="852"/>
      <c r="T9" s="615"/>
      <c r="U9" s="615"/>
      <c r="V9" s="615"/>
    </row>
    <row r="10" spans="1:24" ht="11.25" customHeight="1" x14ac:dyDescent="0.35">
      <c r="A10" s="1444" t="s">
        <v>4</v>
      </c>
      <c r="B10" s="1416" t="s">
        <v>20</v>
      </c>
      <c r="C10" s="1445" t="s">
        <v>218</v>
      </c>
      <c r="D10" s="658"/>
      <c r="E10" s="886"/>
      <c r="F10" s="660"/>
      <c r="G10" s="893"/>
      <c r="H10" s="661"/>
      <c r="I10" s="662"/>
      <c r="J10" s="661"/>
      <c r="K10" s="353"/>
      <c r="L10" s="661"/>
      <c r="M10" s="690">
        <f>INT(SUM(H10:L10))</f>
        <v>0</v>
      </c>
      <c r="N10" s="308"/>
      <c r="O10" s="114"/>
      <c r="P10" s="6"/>
      <c r="Q10" s="311"/>
      <c r="R10" s="445"/>
      <c r="S10" s="433"/>
      <c r="T10" s="1264"/>
      <c r="U10" s="415"/>
      <c r="V10" s="27"/>
    </row>
    <row r="11" spans="1:24" ht="11.25" customHeight="1" x14ac:dyDescent="0.35">
      <c r="A11" s="1381"/>
      <c r="B11" s="1352"/>
      <c r="C11" s="1446"/>
      <c r="D11" s="658"/>
      <c r="E11" s="886"/>
      <c r="F11" s="660"/>
      <c r="G11" s="893"/>
      <c r="H11" s="661"/>
      <c r="I11" s="662"/>
      <c r="J11" s="661"/>
      <c r="K11" s="353"/>
      <c r="L11" s="661"/>
      <c r="M11" s="690">
        <f t="shared" ref="M11:M17" si="0">INT(SUM(H11:L11))</f>
        <v>0</v>
      </c>
      <c r="N11" s="308"/>
      <c r="O11" s="114"/>
      <c r="P11" s="6"/>
      <c r="Q11" s="311"/>
      <c r="R11" s="445"/>
      <c r="S11" s="433"/>
      <c r="T11" s="1265"/>
      <c r="U11" s="415"/>
      <c r="V11" s="14"/>
    </row>
    <row r="12" spans="1:24" ht="11.25" customHeight="1" x14ac:dyDescent="0.35">
      <c r="A12" s="1381"/>
      <c r="B12" s="1352"/>
      <c r="C12" s="1446"/>
      <c r="D12" s="658"/>
      <c r="E12" s="886"/>
      <c r="F12" s="660"/>
      <c r="G12" s="893"/>
      <c r="H12" s="661"/>
      <c r="I12" s="662"/>
      <c r="J12" s="661"/>
      <c r="K12" s="353"/>
      <c r="L12" s="661"/>
      <c r="M12" s="690">
        <f t="shared" si="0"/>
        <v>0</v>
      </c>
      <c r="N12" s="308"/>
      <c r="O12" s="114"/>
      <c r="P12" s="6"/>
      <c r="Q12" s="311"/>
      <c r="R12" s="445"/>
      <c r="S12" s="433"/>
      <c r="T12" s="1265"/>
      <c r="U12" s="415"/>
      <c r="V12" s="14"/>
    </row>
    <row r="13" spans="1:24" x14ac:dyDescent="0.35">
      <c r="A13" s="1432"/>
      <c r="B13" s="1353"/>
      <c r="C13" s="1447"/>
      <c r="D13" s="664"/>
      <c r="E13" s="887"/>
      <c r="F13" s="660"/>
      <c r="G13" s="893"/>
      <c r="H13" s="667"/>
      <c r="I13" s="668"/>
      <c r="J13" s="667"/>
      <c r="K13" s="353"/>
      <c r="L13" s="667"/>
      <c r="M13" s="691">
        <f t="shared" si="0"/>
        <v>0</v>
      </c>
      <c r="N13" s="308"/>
      <c r="O13" s="114"/>
      <c r="P13" s="6"/>
      <c r="Q13" s="309"/>
      <c r="R13" s="446"/>
      <c r="S13" s="434"/>
      <c r="T13" s="1265"/>
      <c r="U13" s="413"/>
      <c r="V13" s="14"/>
    </row>
    <row r="14" spans="1:24" x14ac:dyDescent="0.35">
      <c r="A14" s="1400" t="s">
        <v>5</v>
      </c>
      <c r="B14" s="1351" t="s">
        <v>23</v>
      </c>
      <c r="C14" s="1364" t="s">
        <v>513</v>
      </c>
      <c r="D14" s="1367" t="s">
        <v>512</v>
      </c>
      <c r="E14" s="1368"/>
      <c r="F14" s="884" t="s">
        <v>194</v>
      </c>
      <c r="G14" s="893"/>
      <c r="H14" s="667"/>
      <c r="I14" s="284"/>
      <c r="J14" s="330"/>
      <c r="K14" s="669"/>
      <c r="L14" s="875"/>
      <c r="M14" s="692">
        <f t="shared" si="0"/>
        <v>0</v>
      </c>
      <c r="N14" s="308"/>
      <c r="O14" s="114"/>
      <c r="P14" s="6"/>
      <c r="Q14" s="310"/>
      <c r="R14" s="443"/>
      <c r="S14" s="431"/>
      <c r="T14" s="425"/>
      <c r="U14" s="414"/>
      <c r="V14" s="14"/>
    </row>
    <row r="15" spans="1:24" x14ac:dyDescent="0.35">
      <c r="A15" s="1401"/>
      <c r="B15" s="1352"/>
      <c r="C15" s="1365"/>
      <c r="D15" s="1367" t="s">
        <v>511</v>
      </c>
      <c r="E15" s="1368"/>
      <c r="F15" s="884" t="s">
        <v>194</v>
      </c>
      <c r="G15" s="893"/>
      <c r="H15" s="667"/>
      <c r="I15" s="284"/>
      <c r="J15" s="330"/>
      <c r="K15" s="669"/>
      <c r="L15" s="875"/>
      <c r="M15" s="692">
        <f t="shared" si="0"/>
        <v>0</v>
      </c>
      <c r="N15" s="304"/>
      <c r="O15" s="6"/>
      <c r="P15" s="6"/>
      <c r="Q15" s="310"/>
      <c r="R15" s="443"/>
      <c r="S15" s="431"/>
      <c r="T15" s="425"/>
      <c r="U15" s="414"/>
      <c r="V15" s="874"/>
    </row>
    <row r="16" spans="1:24" x14ac:dyDescent="0.35">
      <c r="A16" s="1401"/>
      <c r="B16" s="1352"/>
      <c r="C16" s="1365"/>
      <c r="D16" s="1439" t="s">
        <v>512</v>
      </c>
      <c r="E16" s="1440"/>
      <c r="F16" s="911" t="s">
        <v>319</v>
      </c>
      <c r="G16" s="893"/>
      <c r="H16" s="667"/>
      <c r="I16" s="284"/>
      <c r="J16" s="330"/>
      <c r="K16" s="669"/>
      <c r="L16" s="875"/>
      <c r="M16" s="692">
        <f t="shared" si="0"/>
        <v>0</v>
      </c>
      <c r="N16" s="304"/>
      <c r="O16" s="6"/>
      <c r="P16" s="6"/>
      <c r="Q16" s="310"/>
      <c r="R16" s="443"/>
      <c r="S16" s="431"/>
      <c r="T16" s="425"/>
      <c r="U16" s="414"/>
      <c r="V16" s="874"/>
    </row>
    <row r="17" spans="1:22" x14ac:dyDescent="0.35">
      <c r="A17" s="1402"/>
      <c r="B17" s="1353"/>
      <c r="C17" s="1366"/>
      <c r="D17" s="1439" t="s">
        <v>511</v>
      </c>
      <c r="E17" s="1440"/>
      <c r="F17" s="912" t="s">
        <v>319</v>
      </c>
      <c r="G17" s="893"/>
      <c r="H17" s="667"/>
      <c r="I17" s="284"/>
      <c r="J17" s="330"/>
      <c r="K17" s="669"/>
      <c r="L17" s="875"/>
      <c r="M17" s="692">
        <f t="shared" si="0"/>
        <v>0</v>
      </c>
      <c r="N17" s="879"/>
      <c r="O17" s="6"/>
      <c r="P17" s="6"/>
      <c r="Q17" s="310"/>
      <c r="R17" s="443"/>
      <c r="S17" s="431"/>
      <c r="T17" s="425"/>
      <c r="U17" s="414"/>
      <c r="V17" s="874"/>
    </row>
    <row r="18" spans="1:22" ht="11.25" customHeight="1" x14ac:dyDescent="0.35">
      <c r="A18" s="1398" t="s">
        <v>6</v>
      </c>
      <c r="B18" s="1399"/>
      <c r="C18" s="1399"/>
      <c r="D18" s="1399"/>
      <c r="E18" s="1399"/>
      <c r="F18" s="1399"/>
      <c r="G18" s="1399"/>
      <c r="H18" s="329">
        <f>SUM(H10:H17)</f>
        <v>0</v>
      </c>
      <c r="I18" s="285">
        <f t="shared" ref="I18:L18" si="1">SUM(I10:I17)</f>
        <v>0</v>
      </c>
      <c r="J18" s="329">
        <f t="shared" si="1"/>
        <v>0</v>
      </c>
      <c r="K18" s="282">
        <f t="shared" si="1"/>
        <v>0</v>
      </c>
      <c r="L18" s="329">
        <f t="shared" si="1"/>
        <v>0</v>
      </c>
      <c r="M18" s="693">
        <f>SUM(M10:M17)</f>
        <v>0</v>
      </c>
      <c r="N18" s="694" t="str">
        <f>IF($M$78=0,"",M18/$M$78)</f>
        <v/>
      </c>
      <c r="Q18" s="693">
        <f t="shared" ref="Q18:U18" si="2">SUM(Q10:Q17)</f>
        <v>0</v>
      </c>
      <c r="R18" s="708">
        <f t="shared" si="2"/>
        <v>0</v>
      </c>
      <c r="S18" s="709">
        <f t="shared" si="2"/>
        <v>0</v>
      </c>
      <c r="T18" s="710">
        <f t="shared" si="2"/>
        <v>0</v>
      </c>
      <c r="U18" s="711">
        <f t="shared" si="2"/>
        <v>0</v>
      </c>
      <c r="V18" s="712" t="str">
        <f>IF($Q$78=0,"",Q18/$Q$78)</f>
        <v/>
      </c>
    </row>
    <row r="19" spans="1:22" ht="11.25" customHeight="1" x14ac:dyDescent="0.35">
      <c r="A19" s="145" t="s">
        <v>206</v>
      </c>
      <c r="B19" s="1329" t="s">
        <v>232</v>
      </c>
      <c r="C19" s="1330"/>
      <c r="D19" s="1330"/>
      <c r="E19" s="1330"/>
      <c r="F19" s="1330"/>
      <c r="G19" s="1330"/>
      <c r="H19" s="1330"/>
      <c r="I19" s="1330"/>
      <c r="J19" s="1330"/>
      <c r="K19" s="1330"/>
      <c r="L19" s="1330"/>
      <c r="M19" s="1330"/>
      <c r="N19" s="1330"/>
      <c r="O19" s="114"/>
      <c r="P19" s="6"/>
      <c r="Q19" s="714"/>
      <c r="R19" s="715"/>
      <c r="S19" s="716"/>
      <c r="T19" s="717"/>
      <c r="U19" s="714"/>
      <c r="V19" s="714"/>
    </row>
    <row r="20" spans="1:22" ht="12" x14ac:dyDescent="0.35">
      <c r="A20" s="11" t="s">
        <v>209</v>
      </c>
      <c r="B20" s="1331" t="s">
        <v>230</v>
      </c>
      <c r="C20" s="1332"/>
      <c r="D20" s="503"/>
      <c r="E20" s="503"/>
      <c r="F20" s="503"/>
      <c r="G20" s="503"/>
      <c r="H20" s="326">
        <f t="shared" ref="H20:M20" si="3">SUM(H21:H26)</f>
        <v>0</v>
      </c>
      <c r="I20" s="289">
        <f t="shared" si="3"/>
        <v>0</v>
      </c>
      <c r="J20" s="326">
        <f t="shared" si="3"/>
        <v>0</v>
      </c>
      <c r="K20" s="281">
        <f t="shared" si="3"/>
        <v>0</v>
      </c>
      <c r="L20" s="326">
        <f t="shared" si="3"/>
        <v>0</v>
      </c>
      <c r="M20" s="16">
        <f t="shared" si="3"/>
        <v>0</v>
      </c>
      <c r="N20" s="307" t="str">
        <f>IF($M$78=0,"",M20/$M$78)</f>
        <v/>
      </c>
      <c r="O20" s="114"/>
      <c r="P20" s="6"/>
      <c r="Q20" s="16">
        <f>SUM(Q21:Q26)</f>
        <v>0</v>
      </c>
      <c r="R20" s="442">
        <f>SUM(R21:R26)</f>
        <v>0</v>
      </c>
      <c r="S20" s="430">
        <f>SUM(S21:S26)</f>
        <v>0</v>
      </c>
      <c r="T20" s="423">
        <f>SUM(T21:T26)</f>
        <v>0</v>
      </c>
      <c r="U20" s="412">
        <f>SUM(U21:U26)</f>
        <v>0</v>
      </c>
      <c r="V20" s="13" t="str">
        <f>IF($Q$78=0,"",Q20/$Q$78)</f>
        <v/>
      </c>
    </row>
    <row r="21" spans="1:22" x14ac:dyDescent="0.35">
      <c r="A21" s="1405" t="s">
        <v>210</v>
      </c>
      <c r="B21" s="1351">
        <v>60</v>
      </c>
      <c r="C21" s="1342" t="s">
        <v>421</v>
      </c>
      <c r="D21" s="664"/>
      <c r="E21" s="887"/>
      <c r="F21" s="660"/>
      <c r="G21" s="893"/>
      <c r="H21" s="667"/>
      <c r="I21" s="284"/>
      <c r="J21" s="330"/>
      <c r="K21" s="669"/>
      <c r="L21" s="667"/>
      <c r="M21" s="691">
        <f t="shared" ref="M21:M26" si="4">INT(SUM(H21:L21))</f>
        <v>0</v>
      </c>
      <c r="N21" s="308"/>
      <c r="O21" s="114"/>
      <c r="P21" s="6"/>
      <c r="Q21" s="309"/>
      <c r="R21" s="443"/>
      <c r="S21" s="431"/>
      <c r="T21" s="424"/>
      <c r="U21" s="413"/>
      <c r="V21" s="14"/>
    </row>
    <row r="22" spans="1:22" x14ac:dyDescent="0.35">
      <c r="A22" s="1377"/>
      <c r="B22" s="1352"/>
      <c r="C22" s="1343"/>
      <c r="D22" s="664"/>
      <c r="E22" s="887"/>
      <c r="F22" s="660"/>
      <c r="G22" s="893"/>
      <c r="H22" s="667"/>
      <c r="I22" s="284"/>
      <c r="J22" s="330"/>
      <c r="K22" s="669"/>
      <c r="L22" s="667"/>
      <c r="M22" s="691">
        <f t="shared" si="4"/>
        <v>0</v>
      </c>
      <c r="N22" s="308"/>
      <c r="O22" s="114"/>
      <c r="P22" s="6"/>
      <c r="Q22" s="309"/>
      <c r="R22" s="443"/>
      <c r="S22" s="431"/>
      <c r="T22" s="424"/>
      <c r="U22" s="413"/>
      <c r="V22" s="14"/>
    </row>
    <row r="23" spans="1:22" x14ac:dyDescent="0.35">
      <c r="A23" s="1377"/>
      <c r="B23" s="1352"/>
      <c r="C23" s="1343"/>
      <c r="D23" s="674"/>
      <c r="E23" s="888"/>
      <c r="F23" s="660"/>
      <c r="G23" s="893"/>
      <c r="H23" s="672"/>
      <c r="I23" s="287"/>
      <c r="J23" s="420"/>
      <c r="K23" s="673"/>
      <c r="L23" s="672"/>
      <c r="M23" s="692">
        <f t="shared" si="4"/>
        <v>0</v>
      </c>
      <c r="N23" s="308"/>
      <c r="O23" s="114"/>
      <c r="P23" s="6"/>
      <c r="Q23" s="310"/>
      <c r="R23" s="444"/>
      <c r="S23" s="432"/>
      <c r="T23" s="425"/>
      <c r="U23" s="414"/>
      <c r="V23" s="14"/>
    </row>
    <row r="24" spans="1:22" ht="12.75" customHeight="1" x14ac:dyDescent="0.35">
      <c r="A24" s="1405" t="s">
        <v>211</v>
      </c>
      <c r="B24" s="1351" t="s">
        <v>21</v>
      </c>
      <c r="C24" s="1342" t="s">
        <v>466</v>
      </c>
      <c r="D24" s="664"/>
      <c r="E24" s="887"/>
      <c r="F24" s="660"/>
      <c r="G24" s="893"/>
      <c r="H24" s="667"/>
      <c r="I24" s="284"/>
      <c r="J24" s="330"/>
      <c r="K24" s="669"/>
      <c r="L24" s="667"/>
      <c r="M24" s="691">
        <f t="shared" si="4"/>
        <v>0</v>
      </c>
      <c r="N24" s="308"/>
      <c r="O24" s="114"/>
      <c r="P24" s="6"/>
      <c r="Q24" s="309"/>
      <c r="R24" s="443"/>
      <c r="S24" s="431"/>
      <c r="T24" s="424"/>
      <c r="U24" s="413"/>
      <c r="V24" s="14"/>
    </row>
    <row r="25" spans="1:22" x14ac:dyDescent="0.35">
      <c r="A25" s="1377"/>
      <c r="B25" s="1352"/>
      <c r="C25" s="1343"/>
      <c r="D25" s="664"/>
      <c r="E25" s="887"/>
      <c r="F25" s="660"/>
      <c r="G25" s="893"/>
      <c r="H25" s="667"/>
      <c r="I25" s="284"/>
      <c r="J25" s="330"/>
      <c r="K25" s="669"/>
      <c r="L25" s="667"/>
      <c r="M25" s="691">
        <f t="shared" si="4"/>
        <v>0</v>
      </c>
      <c r="N25" s="308"/>
      <c r="O25" s="114"/>
      <c r="P25" s="6"/>
      <c r="Q25" s="309"/>
      <c r="R25" s="443"/>
      <c r="S25" s="431"/>
      <c r="T25" s="424"/>
      <c r="U25" s="413"/>
      <c r="V25" s="14"/>
    </row>
    <row r="26" spans="1:22" x14ac:dyDescent="0.35">
      <c r="A26" s="1417"/>
      <c r="B26" s="1353"/>
      <c r="C26" s="1344"/>
      <c r="D26" s="664"/>
      <c r="E26" s="887"/>
      <c r="F26" s="660"/>
      <c r="G26" s="893"/>
      <c r="H26" s="667"/>
      <c r="I26" s="284"/>
      <c r="J26" s="330"/>
      <c r="K26" s="669"/>
      <c r="L26" s="667"/>
      <c r="M26" s="691">
        <f t="shared" si="4"/>
        <v>0</v>
      </c>
      <c r="N26" s="308"/>
      <c r="O26" s="114"/>
      <c r="P26" s="6"/>
      <c r="Q26" s="309"/>
      <c r="R26" s="443"/>
      <c r="S26" s="431"/>
      <c r="T26" s="424"/>
      <c r="U26" s="413"/>
      <c r="V26" s="14"/>
    </row>
    <row r="27" spans="1:22" ht="12" customHeight="1" x14ac:dyDescent="0.35">
      <c r="A27" s="42" t="s">
        <v>212</v>
      </c>
      <c r="B27" s="1392" t="s">
        <v>554</v>
      </c>
      <c r="C27" s="1393"/>
      <c r="D27" s="504"/>
      <c r="E27" s="504"/>
      <c r="F27" s="504"/>
      <c r="G27" s="504"/>
      <c r="H27" s="327">
        <f t="shared" ref="H27:M27" si="5">SUM(H28:H33)</f>
        <v>0</v>
      </c>
      <c r="I27" s="288">
        <f t="shared" si="5"/>
        <v>0</v>
      </c>
      <c r="J27" s="328">
        <f t="shared" si="5"/>
        <v>0</v>
      </c>
      <c r="K27" s="325">
        <f t="shared" si="5"/>
        <v>0</v>
      </c>
      <c r="L27" s="328">
        <f t="shared" si="5"/>
        <v>0</v>
      </c>
      <c r="M27" s="43">
        <f t="shared" si="5"/>
        <v>0</v>
      </c>
      <c r="N27" s="303" t="str">
        <f>IF($M$78=0,"",M27/$M$78)</f>
        <v/>
      </c>
      <c r="O27" s="114"/>
      <c r="P27" s="6"/>
      <c r="Q27" s="43">
        <f>SUM(Q28:Q33)</f>
        <v>0</v>
      </c>
      <c r="R27" s="447">
        <f>SUM(R28:R33)</f>
        <v>0</v>
      </c>
      <c r="S27" s="435">
        <f>SUM(S28:S33)</f>
        <v>0</v>
      </c>
      <c r="T27" s="427">
        <f>SUM(T28:T33)</f>
        <v>0</v>
      </c>
      <c r="U27" s="416">
        <f>SUM(U28:U33)</f>
        <v>0</v>
      </c>
      <c r="V27" s="15" t="str">
        <f>IF($Q$78=0,"",Q27/$Q$78)</f>
        <v/>
      </c>
    </row>
    <row r="28" spans="1:22" ht="11.25" customHeight="1" x14ac:dyDescent="0.35">
      <c r="A28" s="1405" t="s">
        <v>213</v>
      </c>
      <c r="B28" s="1351">
        <v>60</v>
      </c>
      <c r="C28" s="1342" t="s">
        <v>422</v>
      </c>
      <c r="D28" s="664"/>
      <c r="E28" s="887"/>
      <c r="F28" s="660"/>
      <c r="G28" s="893"/>
      <c r="H28" s="667"/>
      <c r="I28" s="284"/>
      <c r="J28" s="330"/>
      <c r="K28" s="669"/>
      <c r="L28" s="667"/>
      <c r="M28" s="691">
        <f t="shared" ref="M28:M33" si="6">INT(SUM(H28:L28))</f>
        <v>0</v>
      </c>
      <c r="N28" s="308"/>
      <c r="O28" s="114"/>
      <c r="P28" s="6"/>
      <c r="Q28" s="309"/>
      <c r="R28" s="443"/>
      <c r="S28" s="431"/>
      <c r="T28" s="424"/>
      <c r="U28" s="413"/>
      <c r="V28" s="14"/>
    </row>
    <row r="29" spans="1:22" ht="11.25" customHeight="1" x14ac:dyDescent="0.35">
      <c r="A29" s="1377"/>
      <c r="B29" s="1352"/>
      <c r="C29" s="1343"/>
      <c r="D29" s="664"/>
      <c r="E29" s="887"/>
      <c r="F29" s="660"/>
      <c r="G29" s="893"/>
      <c r="H29" s="667"/>
      <c r="I29" s="284"/>
      <c r="J29" s="330"/>
      <c r="K29" s="669"/>
      <c r="L29" s="667"/>
      <c r="M29" s="691">
        <f t="shared" si="6"/>
        <v>0</v>
      </c>
      <c r="N29" s="308"/>
      <c r="O29" s="114"/>
      <c r="P29" s="6"/>
      <c r="Q29" s="309"/>
      <c r="R29" s="443"/>
      <c r="S29" s="431"/>
      <c r="T29" s="424"/>
      <c r="U29" s="413"/>
      <c r="V29" s="14"/>
    </row>
    <row r="30" spans="1:22" ht="11.25" customHeight="1" x14ac:dyDescent="0.35">
      <c r="A30" s="1377"/>
      <c r="B30" s="1352"/>
      <c r="C30" s="1343"/>
      <c r="D30" s="674"/>
      <c r="E30" s="888"/>
      <c r="F30" s="660"/>
      <c r="G30" s="893"/>
      <c r="H30" s="672"/>
      <c r="I30" s="287"/>
      <c r="J30" s="420"/>
      <c r="K30" s="673"/>
      <c r="L30" s="672"/>
      <c r="M30" s="692">
        <f t="shared" si="6"/>
        <v>0</v>
      </c>
      <c r="N30" s="308"/>
      <c r="O30" s="114"/>
      <c r="P30" s="6"/>
      <c r="Q30" s="310"/>
      <c r="R30" s="444"/>
      <c r="S30" s="432"/>
      <c r="T30" s="425"/>
      <c r="U30" s="414"/>
      <c r="V30" s="14"/>
    </row>
    <row r="31" spans="1:22" ht="11.25" customHeight="1" x14ac:dyDescent="0.35">
      <c r="A31" s="1405" t="s">
        <v>214</v>
      </c>
      <c r="B31" s="1351" t="s">
        <v>21</v>
      </c>
      <c r="C31" s="1342" t="s">
        <v>466</v>
      </c>
      <c r="D31" s="664"/>
      <c r="E31" s="887"/>
      <c r="F31" s="660"/>
      <c r="G31" s="893"/>
      <c r="H31" s="667"/>
      <c r="I31" s="284"/>
      <c r="J31" s="330"/>
      <c r="K31" s="669"/>
      <c r="L31" s="667"/>
      <c r="M31" s="691">
        <f t="shared" si="6"/>
        <v>0</v>
      </c>
      <c r="N31" s="308"/>
      <c r="O31" s="114"/>
      <c r="P31" s="6"/>
      <c r="Q31" s="309"/>
      <c r="R31" s="443"/>
      <c r="S31" s="431"/>
      <c r="T31" s="424"/>
      <c r="U31" s="413"/>
      <c r="V31" s="14"/>
    </row>
    <row r="32" spans="1:22" x14ac:dyDescent="0.35">
      <c r="A32" s="1377"/>
      <c r="B32" s="1352"/>
      <c r="C32" s="1343"/>
      <c r="D32" s="664"/>
      <c r="E32" s="887"/>
      <c r="F32" s="660"/>
      <c r="G32" s="893"/>
      <c r="H32" s="667"/>
      <c r="I32" s="284"/>
      <c r="J32" s="330"/>
      <c r="K32" s="669"/>
      <c r="L32" s="667"/>
      <c r="M32" s="691">
        <f t="shared" si="6"/>
        <v>0</v>
      </c>
      <c r="N32" s="308"/>
      <c r="O32" s="114"/>
      <c r="P32" s="6"/>
      <c r="Q32" s="309"/>
      <c r="R32" s="443"/>
      <c r="S32" s="431"/>
      <c r="T32" s="424"/>
      <c r="U32" s="413"/>
      <c r="V32" s="14"/>
    </row>
    <row r="33" spans="1:27" ht="11.25" customHeight="1" x14ac:dyDescent="0.35">
      <c r="A33" s="1417"/>
      <c r="B33" s="1353"/>
      <c r="C33" s="1344"/>
      <c r="D33" s="664"/>
      <c r="E33" s="887"/>
      <c r="F33" s="660"/>
      <c r="G33" s="893"/>
      <c r="H33" s="667"/>
      <c r="I33" s="284"/>
      <c r="J33" s="330"/>
      <c r="K33" s="669"/>
      <c r="L33" s="667"/>
      <c r="M33" s="691">
        <f t="shared" si="6"/>
        <v>0</v>
      </c>
      <c r="N33" s="308"/>
      <c r="O33" s="114"/>
      <c r="P33" s="6"/>
      <c r="Q33" s="309"/>
      <c r="R33" s="443"/>
      <c r="S33" s="431"/>
      <c r="T33" s="424"/>
      <c r="U33" s="413"/>
      <c r="V33" s="14"/>
    </row>
    <row r="34" spans="1:27" ht="12.75" customHeight="1" x14ac:dyDescent="0.35">
      <c r="A34" s="42" t="s">
        <v>215</v>
      </c>
      <c r="B34" s="1392" t="s">
        <v>231</v>
      </c>
      <c r="C34" s="1393"/>
      <c r="D34" s="504"/>
      <c r="E34" s="504"/>
      <c r="F34" s="504"/>
      <c r="G34" s="504"/>
      <c r="H34" s="328">
        <f t="shared" ref="H34:M34" si="7">SUM(H35:H40)</f>
        <v>0</v>
      </c>
      <c r="I34" s="288">
        <f t="shared" si="7"/>
        <v>0</v>
      </c>
      <c r="J34" s="328">
        <f t="shared" si="7"/>
        <v>0</v>
      </c>
      <c r="K34" s="325">
        <f t="shared" si="7"/>
        <v>0</v>
      </c>
      <c r="L34" s="328">
        <f t="shared" si="7"/>
        <v>0</v>
      </c>
      <c r="M34" s="43">
        <f t="shared" si="7"/>
        <v>0</v>
      </c>
      <c r="N34" s="303" t="str">
        <f>IF($M$78=0,"",M34/$M$78)</f>
        <v/>
      </c>
      <c r="O34" s="114"/>
      <c r="P34" s="6"/>
      <c r="Q34" s="43">
        <f>SUM(Q35:Q40)</f>
        <v>0</v>
      </c>
      <c r="R34" s="447">
        <f>SUM(R35:R40)</f>
        <v>0</v>
      </c>
      <c r="S34" s="435">
        <f>SUM(S35:S40)</f>
        <v>0</v>
      </c>
      <c r="T34" s="427">
        <f>SUM(T35:T40)</f>
        <v>0</v>
      </c>
      <c r="U34" s="416">
        <f>SUM(U35:U40)</f>
        <v>0</v>
      </c>
      <c r="V34" s="15" t="str">
        <f>IF($Q$78=0,"",Q34/$Q$78)</f>
        <v/>
      </c>
    </row>
    <row r="35" spans="1:27" ht="11.25" customHeight="1" x14ac:dyDescent="0.35">
      <c r="A35" s="1405" t="s">
        <v>216</v>
      </c>
      <c r="B35" s="1351">
        <v>60</v>
      </c>
      <c r="C35" s="1342" t="s">
        <v>423</v>
      </c>
      <c r="D35" s="664"/>
      <c r="E35" s="887"/>
      <c r="F35" s="660"/>
      <c r="G35" s="893"/>
      <c r="H35" s="667"/>
      <c r="I35" s="284"/>
      <c r="J35" s="330"/>
      <c r="K35" s="669"/>
      <c r="L35" s="667"/>
      <c r="M35" s="691">
        <f t="shared" ref="M35:M40" si="8">INT(SUM(H35:L35))</f>
        <v>0</v>
      </c>
      <c r="N35" s="308"/>
      <c r="O35" s="114"/>
      <c r="P35" s="6"/>
      <c r="Q35" s="309"/>
      <c r="R35" s="443"/>
      <c r="S35" s="431"/>
      <c r="T35" s="424"/>
      <c r="U35" s="413"/>
      <c r="V35" s="14"/>
    </row>
    <row r="36" spans="1:27" ht="13" x14ac:dyDescent="0.35">
      <c r="A36" s="1377"/>
      <c r="B36" s="1352"/>
      <c r="C36" s="1343"/>
      <c r="D36" s="664"/>
      <c r="E36" s="887"/>
      <c r="F36" s="660"/>
      <c r="G36" s="893"/>
      <c r="H36" s="667"/>
      <c r="I36" s="284"/>
      <c r="J36" s="330"/>
      <c r="K36" s="669"/>
      <c r="L36" s="667"/>
      <c r="M36" s="691">
        <f t="shared" si="8"/>
        <v>0</v>
      </c>
      <c r="N36" s="308"/>
      <c r="O36" s="114"/>
      <c r="P36" s="6"/>
      <c r="Q36" s="309"/>
      <c r="R36" s="443"/>
      <c r="S36" s="431"/>
      <c r="T36" s="424"/>
      <c r="U36" s="413"/>
      <c r="V36" s="14"/>
      <c r="X36" s="320"/>
    </row>
    <row r="37" spans="1:27" ht="13" x14ac:dyDescent="0.35">
      <c r="A37" s="1377"/>
      <c r="B37" s="1352"/>
      <c r="C37" s="1343"/>
      <c r="D37" s="674"/>
      <c r="E37" s="888"/>
      <c r="F37" s="660"/>
      <c r="G37" s="893"/>
      <c r="H37" s="672"/>
      <c r="I37" s="287"/>
      <c r="J37" s="420"/>
      <c r="K37" s="673"/>
      <c r="L37" s="672"/>
      <c r="M37" s="692">
        <f t="shared" si="8"/>
        <v>0</v>
      </c>
      <c r="N37" s="308"/>
      <c r="O37" s="114"/>
      <c r="P37" s="6"/>
      <c r="Q37" s="310"/>
      <c r="R37" s="444"/>
      <c r="S37" s="432"/>
      <c r="T37" s="425"/>
      <c r="U37" s="414"/>
      <c r="V37" s="14"/>
      <c r="X37" s="320"/>
    </row>
    <row r="38" spans="1:27" ht="11.25" customHeight="1" x14ac:dyDescent="0.35">
      <c r="A38" s="1405" t="s">
        <v>217</v>
      </c>
      <c r="B38" s="1351" t="s">
        <v>21</v>
      </c>
      <c r="C38" s="1342" t="s">
        <v>466</v>
      </c>
      <c r="D38" s="664"/>
      <c r="E38" s="887"/>
      <c r="F38" s="660"/>
      <c r="G38" s="893"/>
      <c r="H38" s="667"/>
      <c r="I38" s="284"/>
      <c r="J38" s="330"/>
      <c r="K38" s="669"/>
      <c r="L38" s="667"/>
      <c r="M38" s="691">
        <f t="shared" si="8"/>
        <v>0</v>
      </c>
      <c r="N38" s="308"/>
      <c r="O38" s="114"/>
      <c r="P38" s="6"/>
      <c r="Q38" s="309"/>
      <c r="R38" s="443"/>
      <c r="S38" s="431"/>
      <c r="T38" s="424"/>
      <c r="U38" s="413"/>
      <c r="V38" s="14"/>
      <c r="X38" s="320"/>
    </row>
    <row r="39" spans="1:27" ht="13" x14ac:dyDescent="0.35">
      <c r="A39" s="1377"/>
      <c r="B39" s="1352"/>
      <c r="C39" s="1343"/>
      <c r="D39" s="664"/>
      <c r="E39" s="887"/>
      <c r="F39" s="660"/>
      <c r="G39" s="893"/>
      <c r="H39" s="667"/>
      <c r="I39" s="284"/>
      <c r="J39" s="330"/>
      <c r="K39" s="669"/>
      <c r="L39" s="667"/>
      <c r="M39" s="691">
        <f t="shared" si="8"/>
        <v>0</v>
      </c>
      <c r="N39" s="308"/>
      <c r="O39" s="114"/>
      <c r="P39" s="6"/>
      <c r="Q39" s="309"/>
      <c r="R39" s="443"/>
      <c r="S39" s="431"/>
      <c r="T39" s="424"/>
      <c r="U39" s="413"/>
      <c r="V39" s="14"/>
      <c r="X39" s="320"/>
    </row>
    <row r="40" spans="1:27" ht="13" x14ac:dyDescent="0.35">
      <c r="A40" s="1417"/>
      <c r="B40" s="1353"/>
      <c r="C40" s="1344"/>
      <c r="D40" s="664"/>
      <c r="E40" s="887"/>
      <c r="F40" s="660"/>
      <c r="G40" s="893"/>
      <c r="H40" s="667"/>
      <c r="I40" s="284"/>
      <c r="J40" s="330"/>
      <c r="K40" s="669"/>
      <c r="L40" s="667"/>
      <c r="M40" s="691">
        <f t="shared" si="8"/>
        <v>0</v>
      </c>
      <c r="N40" s="308"/>
      <c r="O40" s="114"/>
      <c r="P40" s="6"/>
      <c r="Q40" s="309"/>
      <c r="R40" s="443"/>
      <c r="S40" s="431"/>
      <c r="T40" s="424"/>
      <c r="U40" s="413"/>
      <c r="V40" s="14"/>
      <c r="X40" s="320"/>
    </row>
    <row r="41" spans="1:27" ht="11.15" customHeight="1" x14ac:dyDescent="0.35">
      <c r="A41" s="1374" t="s">
        <v>208</v>
      </c>
      <c r="B41" s="1375"/>
      <c r="C41" s="1375"/>
      <c r="D41" s="1375"/>
      <c r="E41" s="1375"/>
      <c r="F41" s="1375"/>
      <c r="G41" s="1375"/>
      <c r="H41" s="329">
        <f t="shared" ref="H41:M41" si="9">H20+H27+H34</f>
        <v>0</v>
      </c>
      <c r="I41" s="285">
        <f t="shared" si="9"/>
        <v>0</v>
      </c>
      <c r="J41" s="329">
        <f t="shared" si="9"/>
        <v>0</v>
      </c>
      <c r="K41" s="282">
        <f t="shared" si="9"/>
        <v>0</v>
      </c>
      <c r="L41" s="329">
        <f t="shared" si="9"/>
        <v>0</v>
      </c>
      <c r="M41" s="700">
        <f t="shared" si="9"/>
        <v>0</v>
      </c>
      <c r="N41" s="694" t="str">
        <f>IF($M$78=0,"",M41/$M$78)</f>
        <v/>
      </c>
      <c r="O41" s="114"/>
      <c r="P41" s="6"/>
      <c r="Q41" s="700">
        <f>Q20+Q27+Q34</f>
        <v>0</v>
      </c>
      <c r="R41" s="718">
        <f>R20+R27+R34</f>
        <v>0</v>
      </c>
      <c r="S41" s="719">
        <f>S20+S27+S34</f>
        <v>0</v>
      </c>
      <c r="T41" s="720">
        <f>T20+T27+T34</f>
        <v>0</v>
      </c>
      <c r="U41" s="721">
        <f>U20+U27+U34</f>
        <v>0</v>
      </c>
      <c r="V41" s="712" t="str">
        <f>IF($Q$78=0,"",Q41/$Q$78)</f>
        <v/>
      </c>
    </row>
    <row r="42" spans="1:27" ht="11.25" customHeight="1" x14ac:dyDescent="0.35">
      <c r="A42" s="145" t="s">
        <v>7</v>
      </c>
      <c r="B42" s="1329" t="s">
        <v>126</v>
      </c>
      <c r="C42" s="1330"/>
      <c r="D42" s="1330"/>
      <c r="E42" s="1330"/>
      <c r="F42" s="1330"/>
      <c r="G42" s="1330"/>
      <c r="H42" s="1330"/>
      <c r="I42" s="1330"/>
      <c r="J42" s="1330"/>
      <c r="K42" s="1330"/>
      <c r="L42" s="1330"/>
      <c r="M42" s="1330"/>
      <c r="N42" s="1330"/>
      <c r="O42" s="114"/>
      <c r="P42" s="6"/>
      <c r="Q42" s="615"/>
      <c r="R42" s="724"/>
      <c r="S42" s="724"/>
      <c r="T42" s="615"/>
      <c r="U42" s="615"/>
      <c r="V42" s="615"/>
      <c r="X42" s="320"/>
    </row>
    <row r="43" spans="1:27" ht="11.25" customHeight="1" x14ac:dyDescent="0.35">
      <c r="A43" s="1376" t="s">
        <v>8</v>
      </c>
      <c r="B43" s="1416" t="s">
        <v>20</v>
      </c>
      <c r="C43" s="1389" t="s">
        <v>505</v>
      </c>
      <c r="D43" s="664"/>
      <c r="E43" s="886"/>
      <c r="F43" s="660"/>
      <c r="G43" s="893"/>
      <c r="H43" s="675"/>
      <c r="I43" s="676"/>
      <c r="J43" s="675"/>
      <c r="K43" s="663"/>
      <c r="L43" s="675"/>
      <c r="M43" s="690">
        <f t="shared" ref="M43:M55" si="10">INT(SUM(H43:L43))</f>
        <v>0</v>
      </c>
      <c r="N43" s="305"/>
      <c r="O43" s="114"/>
      <c r="P43" s="6"/>
      <c r="Q43" s="311"/>
      <c r="R43" s="445"/>
      <c r="S43" s="433"/>
      <c r="T43" s="426"/>
      <c r="U43" s="415"/>
      <c r="V43" s="27"/>
      <c r="X43" s="319"/>
      <c r="Y43" s="6"/>
      <c r="Z43" s="6"/>
      <c r="AA43" s="6"/>
    </row>
    <row r="44" spans="1:27" ht="11.25" customHeight="1" x14ac:dyDescent="0.35">
      <c r="A44" s="1377"/>
      <c r="B44" s="1352"/>
      <c r="C44" s="1390"/>
      <c r="D44" s="664"/>
      <c r="E44" s="886"/>
      <c r="F44" s="660"/>
      <c r="G44" s="893"/>
      <c r="H44" s="661"/>
      <c r="I44" s="662"/>
      <c r="J44" s="661"/>
      <c r="K44" s="663"/>
      <c r="L44" s="661"/>
      <c r="M44" s="690">
        <f t="shared" si="10"/>
        <v>0</v>
      </c>
      <c r="N44" s="305"/>
      <c r="O44" s="114"/>
      <c r="P44" s="6"/>
      <c r="Q44" s="311"/>
      <c r="R44" s="445"/>
      <c r="S44" s="433"/>
      <c r="T44" s="426"/>
      <c r="U44" s="415"/>
      <c r="V44" s="27"/>
      <c r="X44" s="316"/>
      <c r="Y44" s="6"/>
      <c r="Z44" s="6"/>
      <c r="AA44" s="6"/>
    </row>
    <row r="45" spans="1:27" x14ac:dyDescent="0.35">
      <c r="A45" s="1378"/>
      <c r="B45" s="1388"/>
      <c r="C45" s="1391"/>
      <c r="D45" s="664"/>
      <c r="E45" s="889"/>
      <c r="F45" s="677"/>
      <c r="G45" s="894"/>
      <c r="H45" s="678"/>
      <c r="I45" s="679"/>
      <c r="J45" s="678"/>
      <c r="K45" s="680"/>
      <c r="L45" s="678"/>
      <c r="M45" s="695">
        <f t="shared" si="10"/>
        <v>0</v>
      </c>
      <c r="N45" s="305"/>
      <c r="O45" s="114"/>
      <c r="P45" s="6"/>
      <c r="Q45" s="313"/>
      <c r="R45" s="449"/>
      <c r="S45" s="439"/>
      <c r="T45" s="437"/>
      <c r="U45" s="418"/>
      <c r="V45" s="27"/>
      <c r="X45" s="316"/>
      <c r="Y45" s="6"/>
      <c r="Z45" s="6"/>
      <c r="AA45" s="6"/>
    </row>
    <row r="46" spans="1:27" x14ac:dyDescent="0.35">
      <c r="A46" s="1379" t="s">
        <v>9</v>
      </c>
      <c r="B46" s="1387" t="s">
        <v>20</v>
      </c>
      <c r="C46" s="1448" t="s">
        <v>506</v>
      </c>
      <c r="D46" s="664"/>
      <c r="E46" s="890"/>
      <c r="F46" s="921"/>
      <c r="G46" s="926"/>
      <c r="H46" s="681"/>
      <c r="I46" s="682"/>
      <c r="J46" s="681"/>
      <c r="K46" s="683"/>
      <c r="L46" s="681"/>
      <c r="M46" s="696">
        <f t="shared" si="10"/>
        <v>0</v>
      </c>
      <c r="N46" s="308"/>
      <c r="O46" s="114"/>
      <c r="P46" s="6"/>
      <c r="Q46" s="314"/>
      <c r="R46" s="450"/>
      <c r="S46" s="440"/>
      <c r="T46" s="438"/>
      <c r="U46" s="419"/>
      <c r="V46" s="14"/>
      <c r="X46" s="254"/>
      <c r="Y46" s="254"/>
      <c r="Z46" s="254"/>
      <c r="AA46" s="254"/>
    </row>
    <row r="47" spans="1:27" x14ac:dyDescent="0.35">
      <c r="A47" s="1377"/>
      <c r="B47" s="1352"/>
      <c r="C47" s="1343"/>
      <c r="D47" s="664"/>
      <c r="E47" s="887"/>
      <c r="F47" s="660"/>
      <c r="G47" s="893"/>
      <c r="H47" s="667"/>
      <c r="I47" s="668"/>
      <c r="J47" s="667"/>
      <c r="K47" s="669"/>
      <c r="L47" s="667"/>
      <c r="M47" s="691">
        <f t="shared" si="10"/>
        <v>0</v>
      </c>
      <c r="N47" s="308"/>
      <c r="O47" s="114"/>
      <c r="P47" s="6"/>
      <c r="Q47" s="309"/>
      <c r="R47" s="446"/>
      <c r="S47" s="434"/>
      <c r="T47" s="424"/>
      <c r="U47" s="413"/>
      <c r="V47" s="14"/>
      <c r="X47" s="317"/>
      <c r="Y47" s="238"/>
      <c r="Z47" s="238"/>
      <c r="AA47" s="238"/>
    </row>
    <row r="48" spans="1:27" x14ac:dyDescent="0.35">
      <c r="A48" s="1378"/>
      <c r="B48" s="1388"/>
      <c r="C48" s="1449"/>
      <c r="D48" s="664"/>
      <c r="E48" s="891"/>
      <c r="F48" s="677"/>
      <c r="G48" s="894"/>
      <c r="H48" s="684"/>
      <c r="I48" s="685"/>
      <c r="J48" s="684"/>
      <c r="K48" s="686"/>
      <c r="L48" s="684"/>
      <c r="M48" s="697">
        <f t="shared" si="10"/>
        <v>0</v>
      </c>
      <c r="N48" s="308"/>
      <c r="O48" s="114"/>
      <c r="P48" s="6"/>
      <c r="Q48" s="312"/>
      <c r="R48" s="448"/>
      <c r="S48" s="436"/>
      <c r="T48" s="428"/>
      <c r="U48" s="417"/>
      <c r="V48" s="14"/>
      <c r="X48" s="317"/>
      <c r="Y48" s="238"/>
      <c r="Z48" s="238"/>
      <c r="AA48" s="238"/>
    </row>
    <row r="49" spans="1:27" x14ac:dyDescent="0.35">
      <c r="A49" s="1380" t="s">
        <v>10</v>
      </c>
      <c r="B49" s="1387" t="s">
        <v>20</v>
      </c>
      <c r="C49" s="1450" t="s">
        <v>507</v>
      </c>
      <c r="D49" s="664"/>
      <c r="E49" s="890"/>
      <c r="F49" s="921"/>
      <c r="G49" s="926"/>
      <c r="H49" s="681"/>
      <c r="I49" s="682"/>
      <c r="J49" s="681"/>
      <c r="K49" s="683"/>
      <c r="L49" s="681"/>
      <c r="M49" s="696">
        <f t="shared" si="10"/>
        <v>0</v>
      </c>
      <c r="N49" s="308"/>
      <c r="O49" s="114"/>
      <c r="P49" s="6"/>
      <c r="Q49" s="314"/>
      <c r="R49" s="450"/>
      <c r="S49" s="440"/>
      <c r="T49" s="438"/>
      <c r="U49" s="419"/>
      <c r="V49" s="14"/>
      <c r="X49" s="253"/>
      <c r="Y49" s="253"/>
      <c r="Z49" s="253"/>
      <c r="AA49" s="253"/>
    </row>
    <row r="50" spans="1:27" x14ac:dyDescent="0.35">
      <c r="A50" s="1381"/>
      <c r="B50" s="1352"/>
      <c r="C50" s="1446"/>
      <c r="D50" s="664"/>
      <c r="E50" s="887"/>
      <c r="F50" s="660"/>
      <c r="G50" s="893"/>
      <c r="H50" s="667"/>
      <c r="I50" s="668"/>
      <c r="J50" s="667"/>
      <c r="K50" s="669"/>
      <c r="L50" s="667"/>
      <c r="M50" s="691">
        <f t="shared" si="10"/>
        <v>0</v>
      </c>
      <c r="N50" s="308"/>
      <c r="O50" s="114"/>
      <c r="P50" s="6"/>
      <c r="Q50" s="309"/>
      <c r="R50" s="446"/>
      <c r="S50" s="434"/>
      <c r="T50" s="424"/>
      <c r="U50" s="413"/>
      <c r="V50" s="14"/>
      <c r="X50" s="318"/>
      <c r="Y50" s="237"/>
      <c r="Z50" s="237"/>
      <c r="AA50" s="237"/>
    </row>
    <row r="51" spans="1:27" x14ac:dyDescent="0.35">
      <c r="A51" s="1382"/>
      <c r="B51" s="1388"/>
      <c r="C51" s="1451"/>
      <c r="D51" s="674"/>
      <c r="E51" s="888"/>
      <c r="F51" s="677"/>
      <c r="G51" s="894"/>
      <c r="H51" s="684"/>
      <c r="I51" s="685"/>
      <c r="J51" s="684"/>
      <c r="K51" s="686"/>
      <c r="L51" s="684"/>
      <c r="M51" s="697">
        <f t="shared" si="10"/>
        <v>0</v>
      </c>
      <c r="N51" s="308"/>
      <c r="O51" s="114"/>
      <c r="P51" s="6"/>
      <c r="Q51" s="312"/>
      <c r="R51" s="448"/>
      <c r="S51" s="436"/>
      <c r="T51" s="428"/>
      <c r="U51" s="417"/>
      <c r="V51" s="14"/>
      <c r="X51" s="318"/>
      <c r="Y51" s="237"/>
      <c r="Z51" s="237"/>
      <c r="AA51" s="237"/>
    </row>
    <row r="52" spans="1:27" ht="10.5" customHeight="1" x14ac:dyDescent="0.35">
      <c r="A52" s="1400" t="s">
        <v>11</v>
      </c>
      <c r="B52" s="1351" t="s">
        <v>23</v>
      </c>
      <c r="C52" s="1364" t="s">
        <v>513</v>
      </c>
      <c r="D52" s="1452" t="s">
        <v>512</v>
      </c>
      <c r="E52" s="1453"/>
      <c r="F52" s="922" t="s">
        <v>194</v>
      </c>
      <c r="G52" s="926"/>
      <c r="H52" s="667"/>
      <c r="I52" s="284"/>
      <c r="J52" s="330"/>
      <c r="K52" s="669"/>
      <c r="L52" s="875"/>
      <c r="M52" s="692">
        <f t="shared" si="10"/>
        <v>0</v>
      </c>
      <c r="N52" s="308"/>
      <c r="O52" s="114"/>
      <c r="P52" s="6"/>
      <c r="Q52" s="310"/>
      <c r="R52" s="443"/>
      <c r="S52" s="431"/>
      <c r="T52" s="425"/>
      <c r="U52" s="414"/>
      <c r="V52" s="14"/>
    </row>
    <row r="53" spans="1:27" x14ac:dyDescent="0.35">
      <c r="A53" s="1401"/>
      <c r="B53" s="1352"/>
      <c r="C53" s="1365"/>
      <c r="D53" s="1367" t="s">
        <v>511</v>
      </c>
      <c r="E53" s="1368"/>
      <c r="F53" s="884" t="s">
        <v>194</v>
      </c>
      <c r="G53" s="893"/>
      <c r="H53" s="667"/>
      <c r="I53" s="284"/>
      <c r="J53" s="330"/>
      <c r="K53" s="669"/>
      <c r="L53" s="875"/>
      <c r="M53" s="692">
        <f t="shared" si="10"/>
        <v>0</v>
      </c>
      <c r="N53" s="304"/>
      <c r="O53" s="6"/>
      <c r="P53" s="6"/>
      <c r="Q53" s="310"/>
      <c r="R53" s="443"/>
      <c r="S53" s="431"/>
      <c r="T53" s="425"/>
      <c r="U53" s="414"/>
      <c r="V53" s="874"/>
    </row>
    <row r="54" spans="1:27" ht="10.5" customHeight="1" x14ac:dyDescent="0.35">
      <c r="A54" s="1401"/>
      <c r="B54" s="1352"/>
      <c r="C54" s="1365"/>
      <c r="D54" s="1439" t="s">
        <v>512</v>
      </c>
      <c r="E54" s="1440"/>
      <c r="F54" s="911" t="s">
        <v>319</v>
      </c>
      <c r="G54" s="893"/>
      <c r="H54" s="667"/>
      <c r="I54" s="284"/>
      <c r="J54" s="330"/>
      <c r="K54" s="669"/>
      <c r="L54" s="875"/>
      <c r="M54" s="692">
        <f t="shared" si="10"/>
        <v>0</v>
      </c>
      <c r="N54" s="304"/>
      <c r="O54" s="6"/>
      <c r="P54" s="6"/>
      <c r="Q54" s="310"/>
      <c r="R54" s="443"/>
      <c r="S54" s="431"/>
      <c r="T54" s="425"/>
      <c r="U54" s="414"/>
      <c r="V54" s="874"/>
    </row>
    <row r="55" spans="1:27" x14ac:dyDescent="0.35">
      <c r="A55" s="1402"/>
      <c r="B55" s="1353"/>
      <c r="C55" s="1366"/>
      <c r="D55" s="1439" t="s">
        <v>511</v>
      </c>
      <c r="E55" s="1440"/>
      <c r="F55" s="912" t="s">
        <v>319</v>
      </c>
      <c r="G55" s="893"/>
      <c r="H55" s="667"/>
      <c r="I55" s="284"/>
      <c r="J55" s="330"/>
      <c r="K55" s="669"/>
      <c r="L55" s="875"/>
      <c r="M55" s="692">
        <f t="shared" si="10"/>
        <v>0</v>
      </c>
      <c r="N55" s="879"/>
      <c r="O55" s="6"/>
      <c r="P55" s="6"/>
      <c r="Q55" s="310"/>
      <c r="R55" s="443"/>
      <c r="S55" s="431"/>
      <c r="T55" s="425"/>
      <c r="U55" s="414"/>
      <c r="V55" s="874"/>
    </row>
    <row r="56" spans="1:27" ht="11.25" customHeight="1" x14ac:dyDescent="0.35">
      <c r="A56" s="1398" t="s">
        <v>12</v>
      </c>
      <c r="B56" s="1399"/>
      <c r="C56" s="1399"/>
      <c r="D56" s="1399"/>
      <c r="E56" s="1399"/>
      <c r="F56" s="1399"/>
      <c r="G56" s="1399"/>
      <c r="H56" s="329">
        <f>SUM(H43:H55)</f>
        <v>0</v>
      </c>
      <c r="I56" s="285">
        <f t="shared" ref="I56:M56" si="11">SUM(I43:I55)</f>
        <v>0</v>
      </c>
      <c r="J56" s="329">
        <f t="shared" si="11"/>
        <v>0</v>
      </c>
      <c r="K56" s="282">
        <f t="shared" si="11"/>
        <v>0</v>
      </c>
      <c r="L56" s="329">
        <f t="shared" si="11"/>
        <v>0</v>
      </c>
      <c r="M56" s="693">
        <f t="shared" si="11"/>
        <v>0</v>
      </c>
      <c r="N56" s="694" t="str">
        <f>IF($M$78=0,"",M56/$M$78)</f>
        <v/>
      </c>
      <c r="Q56" s="693">
        <f t="shared" ref="Q56" si="12">SUM(Q43:Q55)</f>
        <v>0</v>
      </c>
      <c r="R56" s="708">
        <f t="shared" ref="R56" si="13">SUM(R43:R55)</f>
        <v>0</v>
      </c>
      <c r="S56" s="709">
        <f t="shared" ref="S56" si="14">SUM(S43:S55)</f>
        <v>0</v>
      </c>
      <c r="T56" s="710">
        <f t="shared" ref="T56" si="15">SUM(T43:T55)</f>
        <v>0</v>
      </c>
      <c r="U56" s="711">
        <f t="shared" ref="U56" si="16">SUM(U43:U55)</f>
        <v>0</v>
      </c>
      <c r="V56" s="712" t="str">
        <f>IF($Q$78=0,"",Q56/$Q$78)</f>
        <v/>
      </c>
    </row>
    <row r="57" spans="1:27" ht="11.25" customHeight="1" x14ac:dyDescent="0.35">
      <c r="A57" s="1384" t="s">
        <v>251</v>
      </c>
      <c r="B57" s="1385"/>
      <c r="C57" s="1385"/>
      <c r="D57" s="1385"/>
      <c r="E57" s="1385"/>
      <c r="F57" s="1385"/>
      <c r="G57" s="1386"/>
      <c r="H57" s="1179">
        <f>H18+H41+H56</f>
        <v>0</v>
      </c>
      <c r="I57" s="1180">
        <f t="shared" ref="I57:M57" si="17">I18+I41+I56</f>
        <v>0</v>
      </c>
      <c r="J57" s="1179">
        <f t="shared" si="17"/>
        <v>0</v>
      </c>
      <c r="K57" s="1181">
        <f t="shared" si="17"/>
        <v>0</v>
      </c>
      <c r="L57" s="1179">
        <f t="shared" si="17"/>
        <v>0</v>
      </c>
      <c r="M57" s="1182">
        <f t="shared" si="17"/>
        <v>0</v>
      </c>
      <c r="N57" s="1183" t="str">
        <f>IF($M$78=0,"",M57/$M$78)</f>
        <v/>
      </c>
      <c r="Q57" s="1184">
        <f>Q18+Q41+Q56</f>
        <v>0</v>
      </c>
      <c r="R57" s="1185">
        <f t="shared" ref="R57:U57" si="18">R18+R41+R56</f>
        <v>0</v>
      </c>
      <c r="S57" s="1186">
        <f t="shared" si="18"/>
        <v>0</v>
      </c>
      <c r="T57" s="1187">
        <f t="shared" si="18"/>
        <v>0</v>
      </c>
      <c r="U57" s="1188">
        <f t="shared" si="18"/>
        <v>0</v>
      </c>
      <c r="V57" s="1189" t="str">
        <f>IF($Q$78=0,"",Q57/$Q$78)</f>
        <v/>
      </c>
    </row>
    <row r="58" spans="1:27" ht="11.25" customHeight="1" x14ac:dyDescent="0.35">
      <c r="A58" s="145" t="s">
        <v>13</v>
      </c>
      <c r="B58" s="1329" t="s">
        <v>147</v>
      </c>
      <c r="C58" s="1330"/>
      <c r="D58" s="1330"/>
      <c r="E58" s="1330"/>
      <c r="F58" s="1330"/>
      <c r="G58" s="1330"/>
      <c r="H58" s="1330"/>
      <c r="I58" s="1330"/>
      <c r="J58" s="1330"/>
      <c r="K58" s="1330"/>
      <c r="L58" s="1330"/>
      <c r="M58" s="1330"/>
      <c r="N58" s="1383"/>
      <c r="Q58" s="557"/>
      <c r="R58" s="557"/>
      <c r="S58" s="557"/>
      <c r="T58" s="557"/>
      <c r="U58" s="557"/>
      <c r="V58" s="615"/>
    </row>
    <row r="59" spans="1:27" ht="11.25" customHeight="1" x14ac:dyDescent="0.35">
      <c r="A59" s="3" t="s">
        <v>14</v>
      </c>
      <c r="B59" s="1352">
        <v>64</v>
      </c>
      <c r="C59" s="1361" t="s">
        <v>538</v>
      </c>
      <c r="D59" s="664"/>
      <c r="E59" s="881" t="s">
        <v>322</v>
      </c>
      <c r="F59" s="882" t="s">
        <v>194</v>
      </c>
      <c r="G59" s="351"/>
      <c r="H59" s="421"/>
      <c r="I59" s="662"/>
      <c r="J59" s="508"/>
      <c r="K59" s="353"/>
      <c r="L59" s="508"/>
      <c r="M59" s="698">
        <f t="shared" ref="M59:M72" si="19">INT(SUM(H59:L59))</f>
        <v>0</v>
      </c>
      <c r="N59" s="1355" t="str">
        <f>IF($M$78=0,"",SUM(M59:M64)/$M$78)</f>
        <v/>
      </c>
      <c r="Q59" s="898"/>
      <c r="R59" s="451"/>
      <c r="S59" s="895"/>
      <c r="T59" s="897"/>
      <c r="U59" s="895"/>
      <c r="V59" s="1373" t="str">
        <f>IF($Q$78=0,"",SUM(Q59:Q64)/$Q$78)</f>
        <v/>
      </c>
    </row>
    <row r="60" spans="1:27" ht="11.25" customHeight="1" x14ac:dyDescent="0.35">
      <c r="A60" s="3" t="s">
        <v>15</v>
      </c>
      <c r="B60" s="1352"/>
      <c r="C60" s="1362"/>
      <c r="D60" s="664"/>
      <c r="E60" s="881" t="s">
        <v>198</v>
      </c>
      <c r="F60" s="883" t="s">
        <v>194</v>
      </c>
      <c r="G60" s="352"/>
      <c r="H60" s="330"/>
      <c r="I60" s="669"/>
      <c r="J60" s="885"/>
      <c r="K60" s="353"/>
      <c r="L60" s="885"/>
      <c r="M60" s="698">
        <f t="shared" si="19"/>
        <v>0</v>
      </c>
      <c r="N60" s="1355"/>
      <c r="Q60" s="561"/>
      <c r="R60" s="446"/>
      <c r="S60" s="896"/>
      <c r="T60" s="897"/>
      <c r="U60" s="896"/>
      <c r="V60" s="1373"/>
    </row>
    <row r="61" spans="1:27" ht="11.25" customHeight="1" x14ac:dyDescent="0.35">
      <c r="A61" s="3" t="s">
        <v>199</v>
      </c>
      <c r="B61" s="1352"/>
      <c r="C61" s="1362"/>
      <c r="D61" s="664"/>
      <c r="E61" s="907" t="s">
        <v>323</v>
      </c>
      <c r="F61" s="909" t="s">
        <v>319</v>
      </c>
      <c r="G61" s="352"/>
      <c r="H61" s="330"/>
      <c r="I61" s="353"/>
      <c r="J61" s="667"/>
      <c r="K61" s="353"/>
      <c r="L61" s="667"/>
      <c r="M61" s="698">
        <f t="shared" si="19"/>
        <v>0</v>
      </c>
      <c r="N61" s="1355"/>
      <c r="Q61" s="561"/>
      <c r="R61" s="900"/>
      <c r="S61" s="901"/>
      <c r="T61" s="897"/>
      <c r="U61" s="901"/>
      <c r="V61" s="1373"/>
    </row>
    <row r="62" spans="1:27" ht="11.25" customHeight="1" x14ac:dyDescent="0.35">
      <c r="A62" s="3" t="s">
        <v>86</v>
      </c>
      <c r="B62" s="1352"/>
      <c r="C62" s="1362"/>
      <c r="D62" s="664"/>
      <c r="E62" s="907" t="s">
        <v>324</v>
      </c>
      <c r="F62" s="909" t="s">
        <v>319</v>
      </c>
      <c r="G62" s="352"/>
      <c r="H62" s="330"/>
      <c r="I62" s="353"/>
      <c r="J62" s="667"/>
      <c r="K62" s="353"/>
      <c r="L62" s="667"/>
      <c r="M62" s="698">
        <f t="shared" si="19"/>
        <v>0</v>
      </c>
      <c r="N62" s="1355"/>
      <c r="Q62" s="561"/>
      <c r="R62" s="900"/>
      <c r="S62" s="901"/>
      <c r="T62" s="897"/>
      <c r="U62" s="901"/>
      <c r="V62" s="1373"/>
    </row>
    <row r="63" spans="1:27" ht="11.25" customHeight="1" x14ac:dyDescent="0.35">
      <c r="A63" s="3" t="s">
        <v>167</v>
      </c>
      <c r="B63" s="1352"/>
      <c r="C63" s="1362"/>
      <c r="D63" s="1433" t="s">
        <v>325</v>
      </c>
      <c r="E63" s="887"/>
      <c r="F63" s="882" t="s">
        <v>194</v>
      </c>
      <c r="G63" s="352"/>
      <c r="H63" s="330"/>
      <c r="I63" s="669"/>
      <c r="J63" s="885"/>
      <c r="K63" s="353"/>
      <c r="L63" s="885"/>
      <c r="M63" s="698">
        <f t="shared" si="19"/>
        <v>0</v>
      </c>
      <c r="N63" s="1355"/>
      <c r="Q63" s="561"/>
      <c r="R63" s="446"/>
      <c r="S63" s="896"/>
      <c r="T63" s="897"/>
      <c r="U63" s="896"/>
      <c r="V63" s="1373"/>
    </row>
    <row r="64" spans="1:27" ht="11.25" customHeight="1" x14ac:dyDescent="0.35">
      <c r="A64" s="3" t="s">
        <v>326</v>
      </c>
      <c r="B64" s="1353"/>
      <c r="C64" s="1363"/>
      <c r="D64" s="1434"/>
      <c r="E64" s="887"/>
      <c r="F64" s="909" t="s">
        <v>319</v>
      </c>
      <c r="G64" s="352"/>
      <c r="H64" s="330"/>
      <c r="I64" s="353"/>
      <c r="J64" s="667"/>
      <c r="K64" s="353"/>
      <c r="L64" s="667"/>
      <c r="M64" s="699">
        <f t="shared" si="19"/>
        <v>0</v>
      </c>
      <c r="N64" s="1355"/>
      <c r="Q64" s="899"/>
      <c r="R64" s="900"/>
      <c r="S64" s="901"/>
      <c r="T64" s="897"/>
      <c r="U64" s="901"/>
      <c r="V64" s="1373"/>
    </row>
    <row r="65" spans="1:22" ht="11.25" customHeight="1" x14ac:dyDescent="0.35">
      <c r="A65" s="1405" t="s">
        <v>16</v>
      </c>
      <c r="B65" s="1351" t="s">
        <v>22</v>
      </c>
      <c r="C65" s="1428" t="s">
        <v>223</v>
      </c>
      <c r="D65" s="664"/>
      <c r="E65" s="887"/>
      <c r="F65" s="660"/>
      <c r="G65" s="893"/>
      <c r="H65" s="667"/>
      <c r="I65" s="284"/>
      <c r="J65" s="330"/>
      <c r="K65" s="353"/>
      <c r="L65" s="667"/>
      <c r="M65" s="699">
        <f t="shared" si="19"/>
        <v>0</v>
      </c>
      <c r="N65" s="1360" t="str">
        <f>IF($M$78=0,"",SUM(M65:M67)/$M$78)</f>
        <v/>
      </c>
      <c r="Q65" s="348"/>
      <c r="R65" s="443"/>
      <c r="S65" s="431"/>
      <c r="T65" s="897"/>
      <c r="U65" s="413"/>
      <c r="V65" s="1335" t="str">
        <f>IF($Q$78=0,"",SUM(Q65:Q67)/$Q$78)</f>
        <v/>
      </c>
    </row>
    <row r="66" spans="1:22" ht="11.25" customHeight="1" x14ac:dyDescent="0.35">
      <c r="A66" s="1377"/>
      <c r="B66" s="1352"/>
      <c r="C66" s="1429"/>
      <c r="D66" s="664"/>
      <c r="E66" s="887"/>
      <c r="F66" s="660"/>
      <c r="G66" s="893"/>
      <c r="H66" s="667"/>
      <c r="I66" s="284"/>
      <c r="J66" s="330"/>
      <c r="K66" s="353"/>
      <c r="L66" s="667"/>
      <c r="M66" s="699">
        <f t="shared" si="19"/>
        <v>0</v>
      </c>
      <c r="N66" s="1360"/>
      <c r="Q66" s="348"/>
      <c r="R66" s="443"/>
      <c r="S66" s="431"/>
      <c r="T66" s="897"/>
      <c r="U66" s="413"/>
      <c r="V66" s="1335"/>
    </row>
    <row r="67" spans="1:22" ht="11.25" customHeight="1" x14ac:dyDescent="0.35">
      <c r="A67" s="1417"/>
      <c r="B67" s="1353"/>
      <c r="C67" s="1430"/>
      <c r="D67" s="674"/>
      <c r="E67" s="887"/>
      <c r="F67" s="660"/>
      <c r="G67" s="893"/>
      <c r="H67" s="667"/>
      <c r="I67" s="284"/>
      <c r="J67" s="330"/>
      <c r="K67" s="353"/>
      <c r="L67" s="667"/>
      <c r="M67" s="699">
        <f t="shared" si="19"/>
        <v>0</v>
      </c>
      <c r="N67" s="1360"/>
      <c r="Q67" s="348"/>
      <c r="R67" s="443"/>
      <c r="S67" s="431"/>
      <c r="T67" s="897"/>
      <c r="U67" s="413"/>
      <c r="V67" s="1335"/>
    </row>
    <row r="68" spans="1:22" ht="12" customHeight="1" x14ac:dyDescent="0.35">
      <c r="A68" s="1431" t="s">
        <v>17</v>
      </c>
      <c r="B68" s="1351" t="s">
        <v>23</v>
      </c>
      <c r="C68" s="1364" t="s">
        <v>513</v>
      </c>
      <c r="D68" s="1367" t="s">
        <v>512</v>
      </c>
      <c r="E68" s="1368"/>
      <c r="F68" s="884" t="s">
        <v>194</v>
      </c>
      <c r="G68" s="893"/>
      <c r="H68" s="667"/>
      <c r="I68" s="284"/>
      <c r="J68" s="330"/>
      <c r="K68" s="669"/>
      <c r="L68" s="667"/>
      <c r="M68" s="699">
        <f t="shared" si="19"/>
        <v>0</v>
      </c>
      <c r="N68" s="1354" t="str">
        <f>IF($M$78=0,"",SUM(M68:M71)/$M$78)</f>
        <v/>
      </c>
      <c r="Q68" s="348"/>
      <c r="R68" s="443"/>
      <c r="S68" s="431"/>
      <c r="T68" s="424"/>
      <c r="U68" s="413"/>
      <c r="V68" s="1321" t="str">
        <f>IF($Q$78=0,"",SUM(Q68:Q71)/$Q$78)</f>
        <v/>
      </c>
    </row>
    <row r="69" spans="1:22" ht="12" customHeight="1" x14ac:dyDescent="0.35">
      <c r="A69" s="1381"/>
      <c r="B69" s="1352"/>
      <c r="C69" s="1365"/>
      <c r="D69" s="1367" t="s">
        <v>514</v>
      </c>
      <c r="E69" s="1368"/>
      <c r="F69" s="884" t="s">
        <v>194</v>
      </c>
      <c r="G69" s="893"/>
      <c r="H69" s="667"/>
      <c r="I69" s="284"/>
      <c r="J69" s="330"/>
      <c r="K69" s="669"/>
      <c r="L69" s="667"/>
      <c r="M69" s="699">
        <f t="shared" si="19"/>
        <v>0</v>
      </c>
      <c r="N69" s="1355"/>
      <c r="Q69" s="348"/>
      <c r="R69" s="443"/>
      <c r="S69" s="431"/>
      <c r="T69" s="424"/>
      <c r="U69" s="413"/>
      <c r="V69" s="1373"/>
    </row>
    <row r="70" spans="1:22" ht="12" customHeight="1" x14ac:dyDescent="0.35">
      <c r="A70" s="1381"/>
      <c r="B70" s="1352"/>
      <c r="C70" s="1365"/>
      <c r="D70" s="1439" t="s">
        <v>512</v>
      </c>
      <c r="E70" s="1440"/>
      <c r="F70" s="911" t="s">
        <v>319</v>
      </c>
      <c r="G70" s="893"/>
      <c r="H70" s="667"/>
      <c r="I70" s="284"/>
      <c r="J70" s="330"/>
      <c r="K70" s="669"/>
      <c r="L70" s="667"/>
      <c r="M70" s="699">
        <f t="shared" si="19"/>
        <v>0</v>
      </c>
      <c r="N70" s="1355"/>
      <c r="Q70" s="348"/>
      <c r="R70" s="443"/>
      <c r="S70" s="431"/>
      <c r="T70" s="424"/>
      <c r="U70" s="413"/>
      <c r="V70" s="1373"/>
    </row>
    <row r="71" spans="1:22" ht="14.5" customHeight="1" x14ac:dyDescent="0.35">
      <c r="A71" s="1432"/>
      <c r="B71" s="1353"/>
      <c r="C71" s="1366"/>
      <c r="D71" s="1439" t="s">
        <v>514</v>
      </c>
      <c r="E71" s="1440"/>
      <c r="F71" s="912" t="s">
        <v>319</v>
      </c>
      <c r="G71" s="893"/>
      <c r="H71" s="667"/>
      <c r="I71" s="284"/>
      <c r="J71" s="330"/>
      <c r="K71" s="669"/>
      <c r="L71" s="667"/>
      <c r="M71" s="699">
        <f t="shared" si="19"/>
        <v>0</v>
      </c>
      <c r="N71" s="1356"/>
      <c r="Q71" s="348"/>
      <c r="R71" s="443"/>
      <c r="S71" s="431"/>
      <c r="T71" s="424"/>
      <c r="U71" s="413"/>
      <c r="V71" s="1322"/>
    </row>
    <row r="72" spans="1:22" ht="22.5" customHeight="1" thickBot="1" x14ac:dyDescent="0.4">
      <c r="A72" s="4" t="s">
        <v>18</v>
      </c>
      <c r="B72" s="148" t="s">
        <v>24</v>
      </c>
      <c r="C72" s="1005" t="s">
        <v>154</v>
      </c>
      <c r="D72" s="664"/>
      <c r="E72" s="887"/>
      <c r="F72" s="665"/>
      <c r="G72" s="893"/>
      <c r="H72" s="667"/>
      <c r="I72" s="668"/>
      <c r="J72" s="667"/>
      <c r="K72" s="669"/>
      <c r="L72" s="667"/>
      <c r="M72" s="699">
        <f t="shared" si="19"/>
        <v>0</v>
      </c>
      <c r="N72" s="701" t="str">
        <f>IF($M$78=0,"",SUM(M72)/$M$78)</f>
        <v/>
      </c>
      <c r="P72" s="1228" t="s">
        <v>493</v>
      </c>
      <c r="Q72" s="348"/>
      <c r="R72" s="446"/>
      <c r="S72" s="434"/>
      <c r="T72" s="424"/>
      <c r="U72" s="413"/>
      <c r="V72" s="408" t="str">
        <f>IF($Q$78=0,"",SUM(Q72)/$Q$78)</f>
        <v/>
      </c>
    </row>
    <row r="73" spans="1:22" ht="11.25" customHeight="1" x14ac:dyDescent="0.35">
      <c r="A73" s="4" t="s">
        <v>196</v>
      </c>
      <c r="B73" s="1421" t="s">
        <v>37</v>
      </c>
      <c r="C73" s="1364" t="s">
        <v>556</v>
      </c>
      <c r="D73" s="1441"/>
      <c r="E73" s="29" t="s">
        <v>149</v>
      </c>
      <c r="F73" s="883" t="s">
        <v>194</v>
      </c>
      <c r="G73" s="1290" t="s">
        <v>546</v>
      </c>
      <c r="H73" s="667"/>
      <c r="I73" s="284"/>
      <c r="J73" s="330"/>
      <c r="K73" s="1285"/>
      <c r="L73" s="1286"/>
      <c r="M73" s="1345">
        <f>INT(SUM(H73:L73)+SUM(H74:L74))</f>
        <v>0</v>
      </c>
      <c r="N73" s="1333" t="str">
        <f>IF($M$78=0,"",SUM(M73)/$M$78)</f>
        <v/>
      </c>
      <c r="P73" s="1357" t="s">
        <v>495</v>
      </c>
      <c r="Q73" s="1347"/>
      <c r="R73" s="558"/>
      <c r="S73" s="441"/>
      <c r="T73" s="897"/>
      <c r="U73" s="560"/>
      <c r="V73" s="1321" t="str">
        <f>IF($Q$78=0,"",SUM(Q73)/$Q$78)</f>
        <v/>
      </c>
    </row>
    <row r="74" spans="1:22" ht="11.25" customHeight="1" thickBot="1" x14ac:dyDescent="0.4">
      <c r="A74" s="4" t="s">
        <v>197</v>
      </c>
      <c r="B74" s="1422"/>
      <c r="C74" s="1442"/>
      <c r="D74" s="1443"/>
      <c r="E74" s="49" t="s">
        <v>327</v>
      </c>
      <c r="F74" s="911" t="s">
        <v>319</v>
      </c>
      <c r="G74" s="1290" t="s">
        <v>546</v>
      </c>
      <c r="H74" s="667"/>
      <c r="I74" s="284"/>
      <c r="J74" s="330"/>
      <c r="K74" s="1285"/>
      <c r="L74" s="1286"/>
      <c r="M74" s="1346"/>
      <c r="N74" s="1334"/>
      <c r="P74" s="1358"/>
      <c r="Q74" s="1348"/>
      <c r="R74" s="559"/>
      <c r="S74" s="431"/>
      <c r="T74" s="353"/>
      <c r="U74" s="896"/>
      <c r="V74" s="1322"/>
    </row>
    <row r="75" spans="1:22" ht="11.25" customHeight="1" thickBot="1" x14ac:dyDescent="0.4">
      <c r="A75" s="849"/>
      <c r="B75" s="850"/>
      <c r="C75" s="1438" t="s">
        <v>311</v>
      </c>
      <c r="D75" s="1438"/>
      <c r="E75" s="564">
        <f>0.2*(M57)</f>
        <v>0</v>
      </c>
      <c r="F75" s="923"/>
      <c r="G75" s="1169" t="s">
        <v>250</v>
      </c>
      <c r="H75" s="283">
        <f t="shared" ref="H75:M75" si="20">SUM(H59:H74)</f>
        <v>0</v>
      </c>
      <c r="I75" s="285">
        <f t="shared" si="20"/>
        <v>0</v>
      </c>
      <c r="J75" s="329">
        <f t="shared" si="20"/>
        <v>0</v>
      </c>
      <c r="K75" s="282">
        <f t="shared" si="20"/>
        <v>0</v>
      </c>
      <c r="L75" s="329">
        <f t="shared" si="20"/>
        <v>0</v>
      </c>
      <c r="M75" s="703">
        <f t="shared" si="20"/>
        <v>0</v>
      </c>
      <c r="N75" s="694" t="str">
        <f>IF($M$78=0,"",M75/$M$78)</f>
        <v/>
      </c>
      <c r="O75" s="6"/>
      <c r="P75" s="564">
        <f>0.2*($Q$57)</f>
        <v>0</v>
      </c>
      <c r="Q75" s="703">
        <f>SUM(Q59:Q74)</f>
        <v>0</v>
      </c>
      <c r="R75" s="1194">
        <f>SUM(R59:R74)</f>
        <v>0</v>
      </c>
      <c r="S75" s="1195">
        <f>SUM(S59:S74)</f>
        <v>0</v>
      </c>
      <c r="T75" s="1194">
        <f>SUM(T59:T74)</f>
        <v>0</v>
      </c>
      <c r="U75" s="1196">
        <f>SUM(U59:U74)</f>
        <v>0</v>
      </c>
      <c r="V75" s="853" t="str">
        <f>IF($Q$78=0,"",Q75/$Q$78)</f>
        <v/>
      </c>
    </row>
    <row r="76" spans="1:22" ht="11.25" customHeight="1" thickBot="1" x14ac:dyDescent="0.4">
      <c r="A76" s="145" t="s">
        <v>202</v>
      </c>
      <c r="B76" s="490">
        <v>62.1</v>
      </c>
      <c r="C76" s="1424" t="s">
        <v>204</v>
      </c>
      <c r="D76" s="1425"/>
      <c r="E76" s="892"/>
      <c r="F76" s="775"/>
      <c r="G76" s="893"/>
      <c r="H76" s="687"/>
      <c r="I76" s="688"/>
      <c r="J76" s="687"/>
      <c r="K76" s="689"/>
      <c r="L76" s="687"/>
      <c r="M76" s="1190">
        <f>INT(SUM(H76:L76))</f>
        <v>0</v>
      </c>
      <c r="N76" s="1191" t="str">
        <f>IF($M$78=0,"",M76/$M$78)</f>
        <v/>
      </c>
      <c r="P76" s="1227" t="s">
        <v>494</v>
      </c>
      <c r="Q76" s="1193"/>
      <c r="R76" s="1198"/>
      <c r="S76" s="1199"/>
      <c r="T76" s="1200"/>
      <c r="U76" s="1199"/>
      <c r="V76" s="1192" t="str">
        <f>IF($Q$78=0,"",Q76/$Q$78)</f>
        <v/>
      </c>
    </row>
    <row r="77" spans="1:22" ht="13.5" customHeight="1" thickBot="1" x14ac:dyDescent="0.4">
      <c r="A77" s="489" t="s">
        <v>203</v>
      </c>
      <c r="B77" s="324" t="s">
        <v>153</v>
      </c>
      <c r="C77" s="1426" t="s">
        <v>253</v>
      </c>
      <c r="D77" s="1427"/>
      <c r="E77" s="1427"/>
      <c r="F77" s="924"/>
      <c r="G77" s="564">
        <f>0.03*($M$78-$M$77)</f>
        <v>0</v>
      </c>
      <c r="H77" s="661"/>
      <c r="I77" s="286"/>
      <c r="J77" s="421"/>
      <c r="K77" s="421"/>
      <c r="L77" s="421"/>
      <c r="M77" s="726">
        <f>INT(SUM(H77:L77))</f>
        <v>0</v>
      </c>
      <c r="N77" s="1192" t="str">
        <f>IF($M$78=0,"",M77/$M$78)</f>
        <v/>
      </c>
      <c r="P77" s="564">
        <f>0.03*($Q$78-$Q$77)</f>
        <v>0</v>
      </c>
      <c r="Q77" s="1206"/>
      <c r="R77" s="1205"/>
      <c r="S77" s="1201"/>
      <c r="T77" s="1200"/>
      <c r="U77" s="1199"/>
      <c r="V77" s="1192" t="str">
        <f>IF($Q$78=0,"",Q77/$Q$78)</f>
        <v/>
      </c>
    </row>
    <row r="78" spans="1:22" ht="22.5" customHeight="1" thickBot="1" x14ac:dyDescent="0.4">
      <c r="A78" s="1173" t="s">
        <v>249</v>
      </c>
      <c r="B78" s="1435" t="s">
        <v>248</v>
      </c>
      <c r="C78" s="1436"/>
      <c r="D78" s="1436"/>
      <c r="E78" s="1436"/>
      <c r="F78" s="1436"/>
      <c r="G78" s="1437"/>
      <c r="H78" s="1174">
        <f>INT(H18+H41+H56+H75+H76+H77)</f>
        <v>0</v>
      </c>
      <c r="I78" s="1231">
        <f t="shared" ref="I78:L78" si="21">INT(I18+I41+I56+I75+I76+I77)</f>
        <v>0</v>
      </c>
      <c r="J78" s="1231">
        <f t="shared" si="21"/>
        <v>0</v>
      </c>
      <c r="K78" s="1231">
        <f t="shared" si="21"/>
        <v>0</v>
      </c>
      <c r="L78" s="1232">
        <f t="shared" si="21"/>
        <v>0</v>
      </c>
      <c r="M78" s="1229">
        <f t="shared" ref="M78" si="22">M18+M41+M56+M75+M76+M77</f>
        <v>0</v>
      </c>
      <c r="N78" s="1177" t="str">
        <f>IF($M$78=0,"",N18+N41+N56+N75+N76+N77)</f>
        <v/>
      </c>
      <c r="O78" s="114"/>
      <c r="Q78" s="1230">
        <f t="shared" ref="Q78:U78" si="23">Q18+Q41+Q56+Q75+Q76+Q77</f>
        <v>0</v>
      </c>
      <c r="R78" s="1202">
        <f t="shared" si="23"/>
        <v>0</v>
      </c>
      <c r="S78" s="1203">
        <f t="shared" si="23"/>
        <v>0</v>
      </c>
      <c r="T78" s="1204">
        <f t="shared" si="23"/>
        <v>0</v>
      </c>
      <c r="U78" s="1203">
        <f t="shared" si="23"/>
        <v>0</v>
      </c>
      <c r="V78" s="1178" t="str">
        <f>IF($Q$78=0,"",V18+V41+V56+V75+V76+V77)</f>
        <v/>
      </c>
    </row>
    <row r="79" spans="1:22" ht="12.75" customHeight="1" thickBot="1" x14ac:dyDescent="0.4">
      <c r="A79" s="497" t="s">
        <v>468</v>
      </c>
      <c r="B79" s="497"/>
      <c r="C79" s="497"/>
      <c r="D79" s="497"/>
      <c r="E79" s="497"/>
      <c r="F79" s="497"/>
      <c r="G79" s="497"/>
      <c r="H79" s="497"/>
      <c r="I79" s="497"/>
      <c r="J79" s="497"/>
      <c r="K79" s="497"/>
      <c r="L79" s="497"/>
      <c r="T79" s="1197" t="str">
        <f>IF($Q$78=0,"",T78/$Q$78)</f>
        <v/>
      </c>
    </row>
    <row r="80" spans="1:22" ht="13" x14ac:dyDescent="0.35">
      <c r="A80" s="656"/>
      <c r="B80" s="1423"/>
      <c r="C80" s="1423"/>
      <c r="D80" s="1423"/>
      <c r="E80" s="1423"/>
      <c r="F80" s="857"/>
      <c r="G80" s="857"/>
      <c r="H80" s="857"/>
      <c r="I80" s="857"/>
      <c r="J80" s="857"/>
      <c r="K80" s="857"/>
      <c r="L80" s="857"/>
      <c r="M80" s="857"/>
    </row>
    <row r="81" spans="1:16" ht="12.75" customHeight="1" x14ac:dyDescent="0.35">
      <c r="A81" s="657"/>
      <c r="B81" s="1420"/>
      <c r="C81" s="1420"/>
      <c r="D81" s="1420"/>
      <c r="E81" s="1420"/>
      <c r="F81" s="857"/>
      <c r="G81" s="857"/>
      <c r="H81" s="857"/>
      <c r="I81" s="857"/>
      <c r="J81" s="857"/>
      <c r="K81" s="857"/>
      <c r="L81" s="857"/>
      <c r="M81" s="857"/>
      <c r="O81" s="407"/>
      <c r="P81" s="407"/>
    </row>
    <row r="82" spans="1:16" ht="11.25" customHeight="1" x14ac:dyDescent="0.35">
      <c r="A82" s="657"/>
      <c r="B82" s="86"/>
      <c r="C82" s="573"/>
      <c r="D82" s="1420"/>
      <c r="E82" s="1420"/>
      <c r="F82" s="857"/>
      <c r="G82" s="857"/>
      <c r="H82" s="857"/>
      <c r="I82" s="857"/>
      <c r="J82" s="857"/>
      <c r="K82" s="857"/>
      <c r="L82" s="857"/>
      <c r="M82" s="857"/>
      <c r="O82" s="407"/>
      <c r="P82" s="407"/>
    </row>
    <row r="83" spans="1:16" x14ac:dyDescent="0.35">
      <c r="G83" s="496"/>
      <c r="H83" s="496"/>
      <c r="I83" s="496"/>
      <c r="J83" s="496"/>
      <c r="K83" s="496"/>
      <c r="L83" s="496"/>
      <c r="M83" s="868"/>
      <c r="N83" s="496"/>
    </row>
    <row r="84" spans="1:16" ht="11.25" customHeight="1" x14ac:dyDescent="0.35">
      <c r="I84" s="6"/>
      <c r="J84" s="6"/>
      <c r="K84" s="6"/>
    </row>
  </sheetData>
  <sheetProtection password="D3BB" sheet="1" formatColumns="0" formatRows="0"/>
  <mergeCells count="117">
    <mergeCell ref="V68:V71"/>
    <mergeCell ref="C49:C51"/>
    <mergeCell ref="C28:C30"/>
    <mergeCell ref="A24:A26"/>
    <mergeCell ref="B24:B26"/>
    <mergeCell ref="D15:E15"/>
    <mergeCell ref="D16:E16"/>
    <mergeCell ref="D17:E17"/>
    <mergeCell ref="C52:C55"/>
    <mergeCell ref="D52:E52"/>
    <mergeCell ref="D53:E53"/>
    <mergeCell ref="D54:E54"/>
    <mergeCell ref="D55:E55"/>
    <mergeCell ref="I7:J7"/>
    <mergeCell ref="A10:A13"/>
    <mergeCell ref="B10:B13"/>
    <mergeCell ref="C10:C13"/>
    <mergeCell ref="C46:C48"/>
    <mergeCell ref="B21:B23"/>
    <mergeCell ref="C21:C23"/>
    <mergeCell ref="A38:A40"/>
    <mergeCell ref="B38:B40"/>
    <mergeCell ref="D82:E82"/>
    <mergeCell ref="B81:C81"/>
    <mergeCell ref="B73:B74"/>
    <mergeCell ref="D81:E81"/>
    <mergeCell ref="B59:B64"/>
    <mergeCell ref="A56:G56"/>
    <mergeCell ref="A65:A67"/>
    <mergeCell ref="B65:B67"/>
    <mergeCell ref="B80:C80"/>
    <mergeCell ref="D80:E80"/>
    <mergeCell ref="C76:D76"/>
    <mergeCell ref="C77:E77"/>
    <mergeCell ref="C65:C67"/>
    <mergeCell ref="A68:A71"/>
    <mergeCell ref="D63:D64"/>
    <mergeCell ref="B78:G78"/>
    <mergeCell ref="C75:D75"/>
    <mergeCell ref="C68:C71"/>
    <mergeCell ref="D68:E68"/>
    <mergeCell ref="D71:E71"/>
    <mergeCell ref="D69:E69"/>
    <mergeCell ref="D70:E70"/>
    <mergeCell ref="C73:D74"/>
    <mergeCell ref="K2:L2"/>
    <mergeCell ref="N6:N8"/>
    <mergeCell ref="G5:N5"/>
    <mergeCell ref="G6:H6"/>
    <mergeCell ref="A5:F5"/>
    <mergeCell ref="C6:C8"/>
    <mergeCell ref="D6:D8"/>
    <mergeCell ref="N59:N64"/>
    <mergeCell ref="A28:A30"/>
    <mergeCell ref="B27:C27"/>
    <mergeCell ref="B43:B45"/>
    <mergeCell ref="B31:B33"/>
    <mergeCell ref="B52:B55"/>
    <mergeCell ref="C38:C40"/>
    <mergeCell ref="B28:B30"/>
    <mergeCell ref="B35:B37"/>
    <mergeCell ref="A35:A37"/>
    <mergeCell ref="A31:A33"/>
    <mergeCell ref="C35:C37"/>
    <mergeCell ref="G7:G8"/>
    <mergeCell ref="H7:H8"/>
    <mergeCell ref="K7:L7"/>
    <mergeCell ref="A6:A8"/>
    <mergeCell ref="A52:A55"/>
    <mergeCell ref="Q3:V3"/>
    <mergeCell ref="H3:J3"/>
    <mergeCell ref="K3:L3"/>
    <mergeCell ref="D3:E3"/>
    <mergeCell ref="V59:V64"/>
    <mergeCell ref="A41:G41"/>
    <mergeCell ref="A43:A45"/>
    <mergeCell ref="A46:A48"/>
    <mergeCell ref="A49:A51"/>
    <mergeCell ref="B58:N58"/>
    <mergeCell ref="A57:G57"/>
    <mergeCell ref="B46:B48"/>
    <mergeCell ref="B49:B51"/>
    <mergeCell ref="C43:C45"/>
    <mergeCell ref="B34:C34"/>
    <mergeCell ref="Q6:Q8"/>
    <mergeCell ref="B6:B8"/>
    <mergeCell ref="B9:N9"/>
    <mergeCell ref="A18:G18"/>
    <mergeCell ref="A14:A17"/>
    <mergeCell ref="B14:B17"/>
    <mergeCell ref="F7:F8"/>
    <mergeCell ref="E7:E8"/>
    <mergeCell ref="A21:A23"/>
    <mergeCell ref="V73:V74"/>
    <mergeCell ref="V6:V8"/>
    <mergeCell ref="M6:M8"/>
    <mergeCell ref="B19:N19"/>
    <mergeCell ref="B20:C20"/>
    <mergeCell ref="N73:N74"/>
    <mergeCell ref="V65:V67"/>
    <mergeCell ref="R6:U6"/>
    <mergeCell ref="T7:U7"/>
    <mergeCell ref="R7:S7"/>
    <mergeCell ref="C24:C26"/>
    <mergeCell ref="B42:N42"/>
    <mergeCell ref="C31:C33"/>
    <mergeCell ref="M73:M74"/>
    <mergeCell ref="Q73:Q74"/>
    <mergeCell ref="I6:L6"/>
    <mergeCell ref="B68:B71"/>
    <mergeCell ref="N68:N71"/>
    <mergeCell ref="P73:P74"/>
    <mergeCell ref="E6:F6"/>
    <mergeCell ref="N65:N67"/>
    <mergeCell ref="C59:C64"/>
    <mergeCell ref="C14:C17"/>
    <mergeCell ref="D14:E14"/>
  </mergeCells>
  <conditionalFormatting sqref="M75">
    <cfRule type="expression" dxfId="85" priority="17">
      <formula>$M$75&gt;$E$75</formula>
    </cfRule>
  </conditionalFormatting>
  <conditionalFormatting sqref="H77">
    <cfRule type="expression" dxfId="84" priority="6">
      <formula>$H$77&gt;$G$77</formula>
    </cfRule>
  </conditionalFormatting>
  <conditionalFormatting sqref="Q73">
    <cfRule type="expression" dxfId="83" priority="20">
      <formula>$Q$73&gt;($P$75/2)</formula>
    </cfRule>
  </conditionalFormatting>
  <conditionalFormatting sqref="Q75">
    <cfRule type="expression" dxfId="82" priority="21">
      <formula>$Q$75&gt;$P$75</formula>
    </cfRule>
  </conditionalFormatting>
  <conditionalFormatting sqref="F76 F72 F65:F67 F43:F51 F35:F40 F28:F33 F21:F26 F10:F13">
    <cfRule type="expression" dxfId="81" priority="4">
      <formula>AND(M10&gt;0,ISBLANK(F10))</formula>
    </cfRule>
  </conditionalFormatting>
  <conditionalFormatting sqref="G76 G65:G74 G43:G55 G35:G40 G28:G33 G21:G26 G10:G17">
    <cfRule type="expression" dxfId="80" priority="3">
      <formula>AND(ISNUMBER(H10),ISBLANK(G10))</formula>
    </cfRule>
  </conditionalFormatting>
  <conditionalFormatting sqref="Q77">
    <cfRule type="expression" dxfId="79" priority="22">
      <formula>$Q$77&gt;$P$77</formula>
    </cfRule>
  </conditionalFormatting>
  <conditionalFormatting sqref="H73:H74">
    <cfRule type="expression" dxfId="78" priority="5">
      <formula>($H$73+$H$74)&gt;($E$75/2)</formula>
    </cfRule>
  </conditionalFormatting>
  <conditionalFormatting sqref="D3:E3">
    <cfRule type="expression" dxfId="77" priority="2">
      <formula>ISBLANK($D$3)</formula>
    </cfRule>
  </conditionalFormatting>
  <conditionalFormatting sqref="K3:L3">
    <cfRule type="expression" dxfId="76" priority="1">
      <formula>ISBLANK($K$3)</formula>
    </cfRule>
  </conditionalFormatting>
  <dataValidations count="1">
    <dataValidation type="list" allowBlank="1" showInputMessage="1" showErrorMessage="1" sqref="F10:F13 F21:F26 F28:F33 F35:F40 F43:F51 F65:F67 F72 F76" xr:uid="{54DB438A-2657-4BB8-8941-58F98843B35D}">
      <formula1>Nation</formula1>
    </dataValidation>
  </dataValidations>
  <printOptions horizontalCentered="1"/>
  <pageMargins left="0.11811023622047245" right="0.11811023622047245" top="0.15748031496062992" bottom="0.15748031496062992" header="0" footer="0"/>
  <pageSetup paperSize="9" scale="78" fitToHeight="0" orientation="landscape" r:id="rId1"/>
  <headerFooter>
    <oddFooter>&amp;L&amp;F&amp;C&amp;A&amp;R&amp;P/&amp;N</oddFooter>
  </headerFooter>
  <rowBreaks count="1" manualBreakCount="1">
    <brk id="57" max="15" man="1"/>
  </rowBreaks>
  <ignoredErrors>
    <ignoredError sqref="M27 M34" 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6" id="{1448DA69-146A-4152-AD2B-79573F99F45F}">
            <xm:f>AND($L$78+$K$78=BP_Annexe1B_Recettes!$J$52,$L$78+$K$78=BP_Annexe1C_Valorisations!$N$92)</xm:f>
            <x14:dxf>
              <fill>
                <patternFill>
                  <bgColor theme="8"/>
                </patternFill>
              </fill>
            </x14:dxf>
          </x14:cfRule>
          <xm:sqref>K78:L78</xm:sqref>
        </x14:conditionalFormatting>
        <x14:conditionalFormatting xmlns:xm="http://schemas.microsoft.com/office/excel/2006/main">
          <x14:cfRule type="expression" priority="18" id="{AAF201D3-B67F-4F37-96C6-C05120931DC9}">
            <xm:f>$M$78=BP_Annexe1B_Recettes!$K$52</xm:f>
            <x14:dxf>
              <fill>
                <patternFill>
                  <bgColor theme="8"/>
                </patternFill>
              </fill>
            </x14:dxf>
          </x14:cfRule>
          <xm:sqref>M78</xm:sqref>
        </x14:conditionalFormatting>
        <x14:conditionalFormatting xmlns:xm="http://schemas.microsoft.com/office/excel/2006/main">
          <x14:cfRule type="expression" priority="35" id="{59868C43-7B5B-480C-87D6-5F44EDEF8D82}">
            <xm:f>$Q$78=BP_Annexe1B_Recettes!$R$52</xm:f>
            <x14:dxf>
              <fill>
                <patternFill>
                  <bgColor theme="8"/>
                </patternFill>
              </fill>
            </x14:dxf>
          </x14:cfRule>
          <xm:sqref>Q78</xm:sqref>
        </x14:conditionalFormatting>
        <x14:conditionalFormatting xmlns:xm="http://schemas.microsoft.com/office/excel/2006/main">
          <x14:cfRule type="expression" priority="8" id="{9BD5250C-04DD-49BA-A6DE-767D041D7FDF}">
            <xm:f>$I$78=BP_Annexe1C_Valorisations!$O$24</xm:f>
            <x14:dxf>
              <fill>
                <patternFill>
                  <bgColor theme="8"/>
                </patternFill>
              </fill>
            </x14:dxf>
          </x14:cfRule>
          <xm:sqref>I78</xm:sqref>
        </x14:conditionalFormatting>
        <x14:conditionalFormatting xmlns:xm="http://schemas.microsoft.com/office/excel/2006/main">
          <x14:cfRule type="expression" priority="14" id="{A1B58026-3B55-4BD5-A312-98B73925B1DF}">
            <xm:f>$J$78=BP_Annexe1C_Valorisations!$O$42</xm:f>
            <x14:dxf>
              <fill>
                <patternFill>
                  <bgColor theme="8"/>
                </patternFill>
              </fill>
            </x14:dxf>
          </x14:cfRule>
          <xm:sqref>J78</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X64"/>
  <sheetViews>
    <sheetView showGridLines="0" showRuler="0" zoomScaleNormal="100" zoomScaleSheetLayoutView="90" workbookViewId="0">
      <pane ySplit="7" topLeftCell="A8" activePane="bottomLeft" state="frozen"/>
      <selection activeCell="B9" sqref="B9:N9"/>
      <selection pane="bottomLeft" activeCell="A2" sqref="A2"/>
    </sheetView>
  </sheetViews>
  <sheetFormatPr baseColWidth="10" defaultColWidth="11.453125" defaultRowHeight="10.5" outlineLevelRow="1" outlineLevelCol="1" x14ac:dyDescent="0.35"/>
  <cols>
    <col min="1" max="1" width="5" style="1" customWidth="1"/>
    <col min="2" max="2" width="9.1796875" style="1" customWidth="1"/>
    <col min="3" max="4" width="18.453125" style="1" customWidth="1"/>
    <col min="5" max="5" width="4" style="1" customWidth="1"/>
    <col min="6" max="6" width="23.54296875" style="1" customWidth="1"/>
    <col min="7" max="7" width="9.81640625" style="1" customWidth="1"/>
    <col min="8" max="10" width="9.26953125" style="1" customWidth="1"/>
    <col min="11" max="11" width="10.7265625" style="1" customWidth="1"/>
    <col min="12" max="12" width="7.1796875" style="1" bestFit="1" customWidth="1"/>
    <col min="13" max="15" width="9.81640625" style="37" customWidth="1"/>
    <col min="16" max="16" width="2.81640625" style="37" customWidth="1"/>
    <col min="17" max="17" width="9.54296875" style="1" hidden="1" customWidth="1" outlineLevel="1"/>
    <col min="18" max="20" width="10.7265625" style="1" hidden="1" customWidth="1" outlineLevel="1"/>
    <col min="21" max="21" width="7.54296875" style="1" hidden="1" customWidth="1" outlineLevel="1"/>
    <col min="22" max="22" width="11.453125" style="1" collapsed="1"/>
    <col min="23" max="16384" width="11.453125" style="1"/>
  </cols>
  <sheetData>
    <row r="1" spans="1:21" ht="7.5" hidden="1" customHeight="1" outlineLevel="1" x14ac:dyDescent="0.35">
      <c r="A1" s="572"/>
      <c r="E1" s="572"/>
      <c r="F1" s="573"/>
      <c r="G1" s="572"/>
      <c r="H1" s="572"/>
      <c r="I1" s="572"/>
      <c r="J1" s="572"/>
      <c r="K1" s="572"/>
      <c r="P1" s="1"/>
      <c r="Q1" s="76" t="s">
        <v>77</v>
      </c>
      <c r="R1" s="76" t="s">
        <v>77</v>
      </c>
      <c r="S1" s="76" t="s">
        <v>77</v>
      </c>
      <c r="T1" s="76" t="s">
        <v>77</v>
      </c>
      <c r="U1" s="76" t="s">
        <v>77</v>
      </c>
    </row>
    <row r="2" spans="1:21" ht="21" customHeight="1" collapsed="1" x14ac:dyDescent="0.25">
      <c r="A2" s="623"/>
      <c r="B2" s="1457" t="s">
        <v>269</v>
      </c>
      <c r="C2" s="1457"/>
      <c r="D2" s="845" t="s">
        <v>265</v>
      </c>
      <c r="I2" s="572"/>
      <c r="L2" s="635" t="s">
        <v>261</v>
      </c>
      <c r="M2" s="636" t="s">
        <v>262</v>
      </c>
      <c r="N2" s="1406">
        <f>BP_Annexe1A_Depenses!$K$2</f>
        <v>44691</v>
      </c>
      <c r="O2" s="1406"/>
      <c r="P2" s="256"/>
      <c r="Q2" s="1369" t="s">
        <v>143</v>
      </c>
      <c r="R2" s="1369"/>
      <c r="S2" s="1369"/>
      <c r="T2" s="1369"/>
      <c r="U2" s="1369"/>
    </row>
    <row r="3" spans="1:21" ht="21" x14ac:dyDescent="0.25">
      <c r="A3" s="624"/>
      <c r="B3" s="1456" t="s">
        <v>260</v>
      </c>
      <c r="C3" s="1456"/>
      <c r="D3" s="1458">
        <f>BP_Annexe1A_Depenses!$D$3</f>
        <v>0</v>
      </c>
      <c r="E3" s="1458"/>
      <c r="F3" s="1458"/>
      <c r="G3" s="250"/>
      <c r="I3" s="572"/>
      <c r="K3" s="1456" t="s">
        <v>264</v>
      </c>
      <c r="L3" s="1456"/>
      <c r="M3" s="1456"/>
      <c r="N3" s="1471">
        <f>BP_Annexe1A_Depenses!$K$3</f>
        <v>0</v>
      </c>
      <c r="O3" s="1471"/>
      <c r="P3" s="256"/>
      <c r="Q3" s="1465" t="s">
        <v>404</v>
      </c>
      <c r="R3" s="1465"/>
      <c r="S3" s="1465"/>
      <c r="T3" s="554" t="str">
        <f>IF(OR($K$52=0,BP_Annexe1A_Depenses!Q78=0),"",(1-R24/BP_Annexe1A_Depenses!Q78)/(1-R24/K52))</f>
        <v/>
      </c>
      <c r="U3" s="541"/>
    </row>
    <row r="4" spans="1:21" s="572" customFormat="1" ht="21" x14ac:dyDescent="0.25">
      <c r="A4" s="624"/>
      <c r="E4" s="623"/>
      <c r="F4" s="623"/>
      <c r="G4" s="623"/>
      <c r="M4" s="647"/>
      <c r="N4" s="647"/>
      <c r="O4" s="647"/>
      <c r="P4" s="625"/>
      <c r="Q4" s="1465" t="s">
        <v>405</v>
      </c>
      <c r="R4" s="1465"/>
      <c r="S4" s="1465"/>
      <c r="T4" s="554" t="str">
        <f>IF(OR($K$52=0,BP_Annexe1A_Depenses!Q78=0),"",(BP_Annexe1A_Depenses!Q78-R24)/(K52-K24))</f>
        <v/>
      </c>
      <c r="U4" s="541"/>
    </row>
    <row r="5" spans="1:21" ht="13.5" customHeight="1" thickBot="1" x14ac:dyDescent="0.3">
      <c r="A5" s="1412" t="s">
        <v>121</v>
      </c>
      <c r="B5" s="1413"/>
      <c r="C5" s="1413"/>
      <c r="D5" s="1413"/>
      <c r="E5" s="1414"/>
      <c r="F5" s="1410" t="s">
        <v>274</v>
      </c>
      <c r="G5" s="1411"/>
      <c r="H5" s="1411"/>
      <c r="I5" s="1411"/>
      <c r="J5" s="1411"/>
      <c r="K5" s="1411"/>
      <c r="L5" s="1411"/>
      <c r="M5" s="1411"/>
      <c r="N5" s="1411"/>
      <c r="O5" s="1476"/>
      <c r="P5" s="256"/>
      <c r="R5" s="315"/>
      <c r="S5" s="315"/>
      <c r="T5" s="315"/>
    </row>
    <row r="6" spans="1:21" ht="11.25" customHeight="1" x14ac:dyDescent="0.25">
      <c r="A6" s="1467" t="s">
        <v>0</v>
      </c>
      <c r="B6" s="1469" t="s">
        <v>19</v>
      </c>
      <c r="C6" s="1350" t="s">
        <v>169</v>
      </c>
      <c r="D6" s="1419"/>
      <c r="E6" s="1359"/>
      <c r="F6" s="1350" t="s">
        <v>487</v>
      </c>
      <c r="G6" s="1419"/>
      <c r="H6" s="1359"/>
      <c r="I6" s="1349" t="s">
        <v>485</v>
      </c>
      <c r="J6" s="1350"/>
      <c r="K6" s="1473" t="s">
        <v>226</v>
      </c>
      <c r="L6" s="1359" t="s">
        <v>1</v>
      </c>
      <c r="M6" s="1475" t="s">
        <v>48</v>
      </c>
      <c r="N6" s="1475"/>
      <c r="O6" s="1475"/>
      <c r="P6" s="256"/>
      <c r="R6" s="1478" t="s">
        <v>80</v>
      </c>
      <c r="S6" s="1472" t="s">
        <v>485</v>
      </c>
      <c r="T6" s="1477"/>
      <c r="U6" s="1472" t="s">
        <v>1</v>
      </c>
    </row>
    <row r="7" spans="1:21" ht="42" x14ac:dyDescent="0.25">
      <c r="A7" s="1468"/>
      <c r="B7" s="1470"/>
      <c r="C7" s="736" t="s">
        <v>76</v>
      </c>
      <c r="D7" s="736" t="s">
        <v>62</v>
      </c>
      <c r="E7" s="737" t="s">
        <v>0</v>
      </c>
      <c r="F7" s="736" t="s">
        <v>336</v>
      </c>
      <c r="G7" s="736" t="s">
        <v>275</v>
      </c>
      <c r="H7" s="736" t="s">
        <v>38</v>
      </c>
      <c r="I7" s="736" t="s">
        <v>521</v>
      </c>
      <c r="J7" s="738" t="s">
        <v>317</v>
      </c>
      <c r="K7" s="1474"/>
      <c r="L7" s="1359"/>
      <c r="M7" s="780" t="s">
        <v>45</v>
      </c>
      <c r="N7" s="780" t="s">
        <v>46</v>
      </c>
      <c r="O7" s="780" t="s">
        <v>47</v>
      </c>
      <c r="P7" s="256"/>
      <c r="R7" s="1479"/>
      <c r="S7" s="525" t="s">
        <v>548</v>
      </c>
      <c r="T7" s="526" t="s">
        <v>549</v>
      </c>
      <c r="U7" s="1472"/>
    </row>
    <row r="8" spans="1:21" ht="11.25" customHeight="1" x14ac:dyDescent="0.25">
      <c r="A8" s="145" t="s">
        <v>40</v>
      </c>
      <c r="B8" s="1329" t="s">
        <v>187</v>
      </c>
      <c r="C8" s="1330"/>
      <c r="D8" s="1330"/>
      <c r="E8" s="1330"/>
      <c r="F8" s="1330"/>
      <c r="G8" s="1330"/>
      <c r="H8" s="1330"/>
      <c r="I8" s="1330"/>
      <c r="J8" s="1330"/>
      <c r="K8" s="1330"/>
      <c r="L8" s="1330"/>
      <c r="M8" s="1330"/>
      <c r="N8" s="1330"/>
      <c r="O8" s="1383"/>
      <c r="P8" s="256"/>
      <c r="R8" s="315"/>
      <c r="S8" s="315"/>
      <c r="T8" s="315"/>
    </row>
    <row r="9" spans="1:21" ht="15" customHeight="1" x14ac:dyDescent="0.25">
      <c r="A9" s="11" t="s">
        <v>49</v>
      </c>
      <c r="B9" s="1331" t="s">
        <v>43</v>
      </c>
      <c r="C9" s="1332"/>
      <c r="D9" s="1332"/>
      <c r="E9" s="1332"/>
      <c r="F9" s="1332"/>
      <c r="G9" s="1490"/>
      <c r="H9" s="2">
        <f>SUM(H10:H19)</f>
        <v>0</v>
      </c>
      <c r="I9" s="860"/>
      <c r="J9" s="164"/>
      <c r="K9" s="16">
        <f>SUM(K10:K19)</f>
        <v>0</v>
      </c>
      <c r="L9" s="13" t="str">
        <f>IF($K$52=0,"",K9/$K$52)</f>
        <v/>
      </c>
      <c r="M9" s="143">
        <f>SUM(M10:M19)</f>
        <v>0</v>
      </c>
      <c r="N9" s="143">
        <f t="shared" ref="N9:O9" si="0">SUM(N10:N19)</f>
        <v>0</v>
      </c>
      <c r="O9" s="143">
        <f t="shared" si="0"/>
        <v>0</v>
      </c>
      <c r="P9" s="256"/>
      <c r="R9" s="16">
        <f>SUM(R10:R19)</f>
        <v>0</v>
      </c>
      <c r="S9" s="20"/>
      <c r="T9" s="164"/>
      <c r="U9" s="747" t="str">
        <f>IF($R$52=0,"",R9/$R$52)</f>
        <v/>
      </c>
    </row>
    <row r="10" spans="1:21" x14ac:dyDescent="0.25">
      <c r="A10" s="1405" t="s">
        <v>50</v>
      </c>
      <c r="B10" s="1351">
        <v>74</v>
      </c>
      <c r="C10" s="1491" t="s">
        <v>53</v>
      </c>
      <c r="D10" s="664"/>
      <c r="E10" s="665"/>
      <c r="F10" s="665"/>
      <c r="G10" s="665"/>
      <c r="H10" s="751"/>
      <c r="I10" s="861"/>
      <c r="J10" s="26"/>
      <c r="K10" s="739" t="str">
        <f>IF(SUM(H10:J10)=0,"",INT(SUM(H10:J10)))</f>
        <v/>
      </c>
      <c r="L10" s="516" t="str">
        <f t="shared" ref="L10:L19" si="1">IF(K10="","",K10/$K$52)</f>
        <v/>
      </c>
      <c r="M10" s="64"/>
      <c r="N10" s="751"/>
      <c r="O10" s="665"/>
      <c r="P10" s="256"/>
      <c r="R10" s="551" t="str">
        <f>IF(U10="","",INT(BP_Annexe1A_Depenses!$Q$78*U10))</f>
        <v/>
      </c>
      <c r="S10" s="10"/>
      <c r="T10" s="26"/>
      <c r="U10" s="528" t="str">
        <f>IF(L10="","",L10*$T$3)</f>
        <v/>
      </c>
    </row>
    <row r="11" spans="1:21" x14ac:dyDescent="0.25">
      <c r="A11" s="1377"/>
      <c r="B11" s="1352"/>
      <c r="C11" s="1343"/>
      <c r="D11" s="752"/>
      <c r="E11" s="670"/>
      <c r="F11" s="670"/>
      <c r="G11" s="665"/>
      <c r="H11" s="753"/>
      <c r="I11" s="862"/>
      <c r="J11" s="71"/>
      <c r="K11" s="740" t="str">
        <f t="shared" ref="K11:K19" si="2">IF(SUM(H11:J11)=0,"",INT(SUM(H11:J11)))</f>
        <v/>
      </c>
      <c r="L11" s="517" t="str">
        <f t="shared" si="1"/>
        <v/>
      </c>
      <c r="M11" s="67"/>
      <c r="N11" s="753"/>
      <c r="O11" s="670"/>
      <c r="P11" s="256"/>
      <c r="R11" s="552" t="str">
        <f>IF(U11="","",INT(BP_Annexe1A_Depenses!$Q$78*U11))</f>
        <v/>
      </c>
      <c r="S11" s="41"/>
      <c r="T11" s="71"/>
      <c r="U11" s="527" t="str">
        <f t="shared" ref="U11:U19" si="3">IF(L11="","",L11*$T$3)</f>
        <v/>
      </c>
    </row>
    <row r="12" spans="1:21" x14ac:dyDescent="0.25">
      <c r="A12" s="1405" t="s">
        <v>51</v>
      </c>
      <c r="B12" s="1352"/>
      <c r="C12" s="1491" t="s">
        <v>55</v>
      </c>
      <c r="D12" s="664"/>
      <c r="E12" s="665"/>
      <c r="F12" s="665"/>
      <c r="G12" s="665"/>
      <c r="H12" s="751"/>
      <c r="I12" s="861"/>
      <c r="J12" s="26"/>
      <c r="K12" s="739" t="str">
        <f t="shared" si="2"/>
        <v/>
      </c>
      <c r="L12" s="516" t="str">
        <f t="shared" si="1"/>
        <v/>
      </c>
      <c r="M12" s="64"/>
      <c r="N12" s="751"/>
      <c r="O12" s="665"/>
      <c r="P12" s="256"/>
      <c r="R12" s="551" t="str">
        <f>IF(U12="","",INT(BP_Annexe1A_Depenses!$Q$78*U12))</f>
        <v/>
      </c>
      <c r="S12" s="10"/>
      <c r="T12" s="26"/>
      <c r="U12" s="528" t="str">
        <f t="shared" si="3"/>
        <v/>
      </c>
    </row>
    <row r="13" spans="1:21" x14ac:dyDescent="0.25">
      <c r="A13" s="1417"/>
      <c r="B13" s="1352"/>
      <c r="C13" s="1344"/>
      <c r="D13" s="754"/>
      <c r="E13" s="665"/>
      <c r="F13" s="665"/>
      <c r="G13" s="665"/>
      <c r="H13" s="751"/>
      <c r="I13" s="861"/>
      <c r="J13" s="26"/>
      <c r="K13" s="739" t="str">
        <f t="shared" si="2"/>
        <v/>
      </c>
      <c r="L13" s="516" t="str">
        <f t="shared" si="1"/>
        <v/>
      </c>
      <c r="M13" s="64"/>
      <c r="N13" s="751"/>
      <c r="O13" s="665"/>
      <c r="P13" s="256"/>
      <c r="R13" s="551" t="str">
        <f>IF(U13="","",INT(BP_Annexe1A_Depenses!$Q$78*U13))</f>
        <v/>
      </c>
      <c r="S13" s="10"/>
      <c r="T13" s="26"/>
      <c r="U13" s="528" t="str">
        <f t="shared" si="3"/>
        <v/>
      </c>
    </row>
    <row r="14" spans="1:21" x14ac:dyDescent="0.25">
      <c r="A14" s="1405" t="s">
        <v>52</v>
      </c>
      <c r="B14" s="1352"/>
      <c r="C14" s="1362" t="s">
        <v>56</v>
      </c>
      <c r="D14" s="658"/>
      <c r="E14" s="659"/>
      <c r="F14" s="659"/>
      <c r="G14" s="665"/>
      <c r="H14" s="755"/>
      <c r="I14" s="863"/>
      <c r="J14" s="72"/>
      <c r="K14" s="741" t="str">
        <f t="shared" si="2"/>
        <v/>
      </c>
      <c r="L14" s="515" t="str">
        <f t="shared" si="1"/>
        <v/>
      </c>
      <c r="M14" s="755"/>
      <c r="N14" s="755"/>
      <c r="O14" s="659"/>
      <c r="P14" s="256"/>
      <c r="R14" s="553" t="str">
        <f>IF(U14="","",INT(BP_Annexe1A_Depenses!$Q$78*U14))</f>
        <v/>
      </c>
      <c r="S14" s="28"/>
      <c r="T14" s="72"/>
      <c r="U14" s="529" t="str">
        <f t="shared" si="3"/>
        <v/>
      </c>
    </row>
    <row r="15" spans="1:21" ht="12.75" customHeight="1" x14ac:dyDescent="0.25">
      <c r="A15" s="1377"/>
      <c r="B15" s="1352"/>
      <c r="C15" s="1362"/>
      <c r="D15" s="754"/>
      <c r="E15" s="665"/>
      <c r="F15" s="665"/>
      <c r="G15" s="665"/>
      <c r="H15" s="751"/>
      <c r="I15" s="861"/>
      <c r="J15" s="26"/>
      <c r="K15" s="739" t="str">
        <f t="shared" si="2"/>
        <v/>
      </c>
      <c r="L15" s="516" t="str">
        <f t="shared" si="1"/>
        <v/>
      </c>
      <c r="M15" s="751"/>
      <c r="N15" s="751"/>
      <c r="O15" s="665"/>
      <c r="P15" s="256"/>
      <c r="R15" s="551" t="str">
        <f>IF(U15="","",INT(BP_Annexe1A_Depenses!$Q$78*U15))</f>
        <v/>
      </c>
      <c r="S15" s="10"/>
      <c r="T15" s="26"/>
      <c r="U15" s="528" t="str">
        <f t="shared" si="3"/>
        <v/>
      </c>
    </row>
    <row r="16" spans="1:21" x14ac:dyDescent="0.25">
      <c r="A16" s="1417"/>
      <c r="B16" s="1352"/>
      <c r="C16" s="1363"/>
      <c r="D16" s="754"/>
      <c r="E16" s="665"/>
      <c r="F16" s="665"/>
      <c r="G16" s="665"/>
      <c r="H16" s="751"/>
      <c r="I16" s="861"/>
      <c r="J16" s="26"/>
      <c r="K16" s="739" t="str">
        <f t="shared" si="2"/>
        <v/>
      </c>
      <c r="L16" s="516" t="str">
        <f t="shared" si="1"/>
        <v/>
      </c>
      <c r="M16" s="751"/>
      <c r="N16" s="751"/>
      <c r="O16" s="665"/>
      <c r="P16" s="256"/>
      <c r="R16" s="551" t="str">
        <f>IF(U16="","",INT(BP_Annexe1A_Depenses!$Q$78*U16))</f>
        <v/>
      </c>
      <c r="S16" s="10"/>
      <c r="T16" s="26"/>
      <c r="U16" s="528" t="str">
        <f t="shared" si="3"/>
        <v/>
      </c>
    </row>
    <row r="17" spans="1:24" ht="12.75" customHeight="1" x14ac:dyDescent="0.25">
      <c r="A17" s="1377" t="s">
        <v>58</v>
      </c>
      <c r="B17" s="1352"/>
      <c r="C17" s="1362" t="s">
        <v>57</v>
      </c>
      <c r="D17" s="658"/>
      <c r="E17" s="659"/>
      <c r="F17" s="659"/>
      <c r="G17" s="665"/>
      <c r="H17" s="755"/>
      <c r="I17" s="863"/>
      <c r="J17" s="72"/>
      <c r="K17" s="741" t="str">
        <f t="shared" si="2"/>
        <v/>
      </c>
      <c r="L17" s="515" t="str">
        <f t="shared" si="1"/>
        <v/>
      </c>
      <c r="M17" s="755"/>
      <c r="N17" s="755"/>
      <c r="O17" s="659"/>
      <c r="P17" s="256"/>
      <c r="R17" s="553" t="str">
        <f>IF(U17="","",INT(BP_Annexe1A_Depenses!$Q$78*U17))</f>
        <v/>
      </c>
      <c r="S17" s="28"/>
      <c r="T17" s="72"/>
      <c r="U17" s="529" t="str">
        <f t="shared" si="3"/>
        <v/>
      </c>
    </row>
    <row r="18" spans="1:24" x14ac:dyDescent="0.25">
      <c r="A18" s="1377"/>
      <c r="B18" s="1352"/>
      <c r="C18" s="1362"/>
      <c r="D18" s="754"/>
      <c r="E18" s="665"/>
      <c r="F18" s="665"/>
      <c r="G18" s="665"/>
      <c r="H18" s="751"/>
      <c r="I18" s="861"/>
      <c r="J18" s="26"/>
      <c r="K18" s="739" t="str">
        <f t="shared" si="2"/>
        <v/>
      </c>
      <c r="L18" s="516" t="str">
        <f t="shared" si="1"/>
        <v/>
      </c>
      <c r="M18" s="751"/>
      <c r="N18" s="751"/>
      <c r="O18" s="665"/>
      <c r="P18" s="256"/>
      <c r="R18" s="551" t="str">
        <f>IF(U18="","",INT(BP_Annexe1A_Depenses!$Q$78*U18))</f>
        <v/>
      </c>
      <c r="S18" s="10"/>
      <c r="T18" s="26"/>
      <c r="U18" s="528" t="str">
        <f t="shared" si="3"/>
        <v/>
      </c>
    </row>
    <row r="19" spans="1:24" x14ac:dyDescent="0.25">
      <c r="A19" s="1377"/>
      <c r="B19" s="1388"/>
      <c r="C19" s="1362"/>
      <c r="D19" s="752"/>
      <c r="E19" s="670"/>
      <c r="F19" s="670"/>
      <c r="G19" s="665"/>
      <c r="H19" s="753"/>
      <c r="I19" s="862"/>
      <c r="J19" s="71"/>
      <c r="K19" s="740" t="str">
        <f t="shared" si="2"/>
        <v/>
      </c>
      <c r="L19" s="517" t="str">
        <f t="shared" si="1"/>
        <v/>
      </c>
      <c r="M19" s="753"/>
      <c r="N19" s="753"/>
      <c r="O19" s="670"/>
      <c r="P19" s="256"/>
      <c r="R19" s="552" t="str">
        <f>IF(U19="","",INT(BP_Annexe1A_Depenses!$Q$78*U19))</f>
        <v/>
      </c>
      <c r="S19" s="41"/>
      <c r="T19" s="71"/>
      <c r="U19" s="527" t="str">
        <f t="shared" si="3"/>
        <v/>
      </c>
    </row>
    <row r="20" spans="1:24" ht="15" customHeight="1" x14ac:dyDescent="0.25">
      <c r="A20" s="53" t="s">
        <v>63</v>
      </c>
      <c r="B20" s="1392" t="s">
        <v>559</v>
      </c>
      <c r="C20" s="1393"/>
      <c r="D20" s="1393"/>
      <c r="E20" s="1393"/>
      <c r="F20" s="1393"/>
      <c r="G20" s="1466"/>
      <c r="H20" s="54">
        <f>SUM(H21:H29)</f>
        <v>0</v>
      </c>
      <c r="I20" s="864"/>
      <c r="J20" s="165"/>
      <c r="K20" s="55">
        <f>SUM(K21:K29)</f>
        <v>0</v>
      </c>
      <c r="L20" s="56" t="str">
        <f>IF($K$52=0,"",K20/$K$52)</f>
        <v/>
      </c>
      <c r="M20" s="144">
        <f>SUM(M21:M29)</f>
        <v>0</v>
      </c>
      <c r="N20" s="144">
        <f t="shared" ref="N20:O20" si="4">SUM(N21:N29)</f>
        <v>0</v>
      </c>
      <c r="O20" s="144">
        <f t="shared" si="4"/>
        <v>0</v>
      </c>
      <c r="P20" s="256"/>
      <c r="R20" s="55">
        <f>SUM(R21:R29)</f>
        <v>0</v>
      </c>
      <c r="S20" s="57"/>
      <c r="T20" s="165"/>
      <c r="U20" s="748" t="str">
        <f>IF($R$52=0,"",R20/$R$52)</f>
        <v/>
      </c>
    </row>
    <row r="21" spans="1:24" x14ac:dyDescent="0.25">
      <c r="A21" s="40" t="s">
        <v>54</v>
      </c>
      <c r="B21" s="1351">
        <v>74</v>
      </c>
      <c r="C21" s="39" t="s">
        <v>61</v>
      </c>
      <c r="D21" s="674"/>
      <c r="E21" s="670"/>
      <c r="F21" s="670"/>
      <c r="G21" s="665"/>
      <c r="H21" s="753"/>
      <c r="I21" s="862"/>
      <c r="J21" s="71"/>
      <c r="K21" s="740" t="str">
        <f t="shared" ref="K21:K23" si="5">IF(SUM(H21:J21)=0,"",INT(SUM(H21:J21)))</f>
        <v/>
      </c>
      <c r="L21" s="517" t="str">
        <f t="shared" ref="L21:L29" si="6">IF(K21="","",K21/$K$52)</f>
        <v/>
      </c>
      <c r="M21" s="59"/>
      <c r="N21" s="753"/>
      <c r="O21" s="670"/>
      <c r="P21" s="256"/>
      <c r="R21" s="552" t="str">
        <f>IF(U21="","",INT(BP_Annexe1A_Depenses!$Q$78*U21))</f>
        <v/>
      </c>
      <c r="S21" s="41"/>
      <c r="T21" s="71"/>
      <c r="U21" s="527" t="str">
        <f t="shared" ref="U21:U29" si="7">IF(L21="","",L21*$T$3)</f>
        <v/>
      </c>
    </row>
    <row r="22" spans="1:24" ht="12.75" customHeight="1" x14ac:dyDescent="0.25">
      <c r="A22" s="1405" t="s">
        <v>64</v>
      </c>
      <c r="B22" s="1352"/>
      <c r="C22" s="1491" t="s">
        <v>59</v>
      </c>
      <c r="D22" s="664"/>
      <c r="E22" s="665"/>
      <c r="F22" s="665"/>
      <c r="G22" s="665"/>
      <c r="H22" s="751"/>
      <c r="I22" s="861"/>
      <c r="J22" s="26"/>
      <c r="K22" s="739" t="str">
        <f t="shared" si="5"/>
        <v/>
      </c>
      <c r="L22" s="516" t="str">
        <f t="shared" si="6"/>
        <v/>
      </c>
      <c r="M22" s="30"/>
      <c r="N22" s="751"/>
      <c r="O22" s="665"/>
      <c r="P22" s="256"/>
      <c r="R22" s="551" t="str">
        <f>IF(U22="","",INT(BP_Annexe1A_Depenses!$Q$78*U22))</f>
        <v/>
      </c>
      <c r="S22" s="10"/>
      <c r="T22" s="26"/>
      <c r="U22" s="528" t="str">
        <f t="shared" si="7"/>
        <v/>
      </c>
    </row>
    <row r="23" spans="1:24" ht="15" customHeight="1" thickBot="1" x14ac:dyDescent="0.3">
      <c r="A23" s="1417"/>
      <c r="B23" s="1352"/>
      <c r="C23" s="1492"/>
      <c r="D23" s="756"/>
      <c r="E23" s="665"/>
      <c r="F23" s="665"/>
      <c r="G23" s="665"/>
      <c r="H23" s="751"/>
      <c r="I23" s="861"/>
      <c r="J23" s="26"/>
      <c r="K23" s="740" t="str">
        <f t="shared" si="5"/>
        <v/>
      </c>
      <c r="L23" s="516" t="str">
        <f t="shared" si="6"/>
        <v/>
      </c>
      <c r="M23" s="30"/>
      <c r="N23" s="751"/>
      <c r="O23" s="665"/>
      <c r="P23" s="256"/>
      <c r="R23" s="552" t="str">
        <f>IF(U23="","",INT(BP_Annexe1A_Depenses!$Q$78*U23))</f>
        <v/>
      </c>
      <c r="S23" s="10"/>
      <c r="T23" s="26"/>
      <c r="U23" s="527" t="str">
        <f t="shared" si="7"/>
        <v/>
      </c>
    </row>
    <row r="24" spans="1:24" ht="11" thickBot="1" x14ac:dyDescent="0.3">
      <c r="A24" s="1377" t="s">
        <v>65</v>
      </c>
      <c r="B24" s="1352"/>
      <c r="C24" s="1390" t="s">
        <v>44</v>
      </c>
      <c r="D24" s="50" t="s">
        <v>498</v>
      </c>
      <c r="E24" s="659"/>
      <c r="F24" s="659"/>
      <c r="G24" s="665"/>
      <c r="H24" s="755"/>
      <c r="I24" s="863"/>
      <c r="J24" s="72"/>
      <c r="K24" s="742" t="str">
        <f>IF(SUM(H24:J24)=0,"",INT(SUM(H24:J24)))</f>
        <v/>
      </c>
      <c r="L24" s="1302" t="str">
        <f t="shared" si="6"/>
        <v/>
      </c>
      <c r="M24" s="755"/>
      <c r="N24" s="60"/>
      <c r="O24" s="65"/>
      <c r="P24" s="256"/>
      <c r="R24" s="563"/>
      <c r="S24" s="562"/>
      <c r="T24" s="72"/>
      <c r="U24" s="1301" t="str">
        <f>IF($R$52=0,"",R24/$R$52)</f>
        <v/>
      </c>
    </row>
    <row r="25" spans="1:24" ht="15" customHeight="1" x14ac:dyDescent="0.25">
      <c r="A25" s="1377"/>
      <c r="B25" s="1352"/>
      <c r="C25" s="1390"/>
      <c r="D25" s="757"/>
      <c r="E25" s="665"/>
      <c r="F25" s="665"/>
      <c r="G25" s="665"/>
      <c r="H25" s="751"/>
      <c r="I25" s="861"/>
      <c r="J25" s="26"/>
      <c r="K25" s="741" t="str">
        <f t="shared" ref="K25:K29" si="8">IF(SUM(H25:J25)=0,"",INT(SUM(H25:J25)))</f>
        <v/>
      </c>
      <c r="L25" s="516" t="str">
        <f t="shared" si="6"/>
        <v/>
      </c>
      <c r="M25" s="751"/>
      <c r="N25" s="30"/>
      <c r="O25" s="66"/>
      <c r="P25" s="256"/>
      <c r="R25" s="553" t="str">
        <f>IF(U25="","",INT(BP_Annexe1A_Depenses!$Q$78*U25))</f>
        <v/>
      </c>
      <c r="S25" s="10"/>
      <c r="T25" s="26"/>
      <c r="U25" s="529" t="str">
        <f t="shared" si="7"/>
        <v/>
      </c>
    </row>
    <row r="26" spans="1:24" ht="15" customHeight="1" x14ac:dyDescent="0.25">
      <c r="A26" s="1417"/>
      <c r="B26" s="1352"/>
      <c r="C26" s="1492"/>
      <c r="D26" s="756"/>
      <c r="E26" s="665"/>
      <c r="F26" s="665"/>
      <c r="G26" s="665"/>
      <c r="H26" s="751"/>
      <c r="I26" s="861"/>
      <c r="J26" s="26"/>
      <c r="K26" s="739" t="str">
        <f t="shared" si="8"/>
        <v/>
      </c>
      <c r="L26" s="516" t="str">
        <f t="shared" si="6"/>
        <v/>
      </c>
      <c r="M26" s="751"/>
      <c r="N26" s="30"/>
      <c r="O26" s="66"/>
      <c r="P26" s="256"/>
      <c r="R26" s="551" t="str">
        <f>IF(U26="","",INT(BP_Annexe1A_Depenses!$Q$78*U26))</f>
        <v/>
      </c>
      <c r="S26" s="10"/>
      <c r="T26" s="26"/>
      <c r="U26" s="528" t="str">
        <f t="shared" si="7"/>
        <v/>
      </c>
    </row>
    <row r="27" spans="1:24" x14ac:dyDescent="0.25">
      <c r="A27" s="1377" t="s">
        <v>66</v>
      </c>
      <c r="B27" s="1352"/>
      <c r="C27" s="1362" t="s">
        <v>67</v>
      </c>
      <c r="D27" s="658"/>
      <c r="E27" s="659"/>
      <c r="F27" s="659"/>
      <c r="G27" s="665"/>
      <c r="H27" s="755"/>
      <c r="I27" s="863"/>
      <c r="J27" s="72"/>
      <c r="K27" s="741" t="str">
        <f t="shared" si="8"/>
        <v/>
      </c>
      <c r="L27" s="515" t="str">
        <f t="shared" si="6"/>
        <v/>
      </c>
      <c r="M27" s="60"/>
      <c r="N27" s="755"/>
      <c r="O27" s="659"/>
      <c r="P27" s="256"/>
      <c r="R27" s="553" t="str">
        <f>IF(U27="","",INT(BP_Annexe1A_Depenses!$Q$78*U27))</f>
        <v/>
      </c>
      <c r="S27" s="28"/>
      <c r="T27" s="72"/>
      <c r="U27" s="529" t="str">
        <f t="shared" si="7"/>
        <v/>
      </c>
    </row>
    <row r="28" spans="1:24" x14ac:dyDescent="0.25">
      <c r="A28" s="1377"/>
      <c r="B28" s="1352"/>
      <c r="C28" s="1362"/>
      <c r="D28" s="664"/>
      <c r="E28" s="665"/>
      <c r="F28" s="665"/>
      <c r="G28" s="665"/>
      <c r="H28" s="751"/>
      <c r="I28" s="861"/>
      <c r="J28" s="26"/>
      <c r="K28" s="739" t="str">
        <f t="shared" si="8"/>
        <v/>
      </c>
      <c r="L28" s="516" t="str">
        <f t="shared" si="6"/>
        <v/>
      </c>
      <c r="M28" s="30"/>
      <c r="N28" s="751"/>
      <c r="O28" s="665"/>
      <c r="P28" s="256"/>
      <c r="R28" s="551" t="str">
        <f>IF(U28="","",INT(BP_Annexe1A_Depenses!$Q$78*U28))</f>
        <v/>
      </c>
      <c r="S28" s="10"/>
      <c r="T28" s="26"/>
      <c r="U28" s="528" t="str">
        <f t="shared" si="7"/>
        <v/>
      </c>
    </row>
    <row r="29" spans="1:24" x14ac:dyDescent="0.25">
      <c r="A29" s="1377"/>
      <c r="B29" s="1352"/>
      <c r="C29" s="1362"/>
      <c r="D29" s="758"/>
      <c r="E29" s="670"/>
      <c r="F29" s="670"/>
      <c r="G29" s="665"/>
      <c r="H29" s="753"/>
      <c r="I29" s="862"/>
      <c r="J29" s="71"/>
      <c r="K29" s="739" t="str">
        <f t="shared" si="8"/>
        <v/>
      </c>
      <c r="L29" s="516" t="str">
        <f t="shared" si="6"/>
        <v/>
      </c>
      <c r="M29" s="59"/>
      <c r="N29" s="753"/>
      <c r="O29" s="670"/>
      <c r="P29" s="256"/>
      <c r="R29" s="551" t="str">
        <f>IF(U29="","",INT(BP_Annexe1A_Depenses!$Q$78*U29))</f>
        <v/>
      </c>
      <c r="S29" s="41"/>
      <c r="T29" s="71"/>
      <c r="U29" s="528" t="str">
        <f t="shared" si="7"/>
        <v/>
      </c>
    </row>
    <row r="30" spans="1:24" ht="11.25" customHeight="1" x14ac:dyDescent="0.25">
      <c r="A30" s="1497" t="s">
        <v>124</v>
      </c>
      <c r="B30" s="1498"/>
      <c r="C30" s="1498"/>
      <c r="D30" s="1498"/>
      <c r="E30" s="1498"/>
      <c r="F30" s="1498"/>
      <c r="G30" s="1499"/>
      <c r="H30" s="155">
        <f>H9+H20</f>
        <v>0</v>
      </c>
      <c r="I30" s="166"/>
      <c r="J30" s="167"/>
      <c r="K30" s="722">
        <f>K9+K20</f>
        <v>0</v>
      </c>
      <c r="L30" s="723" t="str">
        <f>IF($K$52=0,"",K30/$K$52)</f>
        <v/>
      </c>
      <c r="M30" s="147">
        <f>M9+M20</f>
        <v>0</v>
      </c>
      <c r="N30" s="147">
        <f>N9+N20</f>
        <v>0</v>
      </c>
      <c r="O30" s="147">
        <f>O9+O20</f>
        <v>0</v>
      </c>
      <c r="P30" s="256"/>
      <c r="R30" s="693">
        <f>R9+R20</f>
        <v>0</v>
      </c>
      <c r="S30" s="166"/>
      <c r="T30" s="167"/>
      <c r="U30" s="749" t="str">
        <f>IF($R$52=0,"",R30/$R$52)</f>
        <v/>
      </c>
    </row>
    <row r="31" spans="1:24" ht="11.25" customHeight="1" x14ac:dyDescent="0.25">
      <c r="A31" s="145" t="s">
        <v>41</v>
      </c>
      <c r="B31" s="1329" t="s">
        <v>42</v>
      </c>
      <c r="C31" s="1330"/>
      <c r="D31" s="1330"/>
      <c r="E31" s="1330"/>
      <c r="F31" s="1330"/>
      <c r="G31" s="1330"/>
      <c r="H31" s="1330"/>
      <c r="I31" s="1330"/>
      <c r="J31" s="1330"/>
      <c r="K31" s="1330"/>
      <c r="L31" s="1383"/>
      <c r="P31" s="256"/>
      <c r="R31" s="524"/>
      <c r="S31" s="524"/>
      <c r="T31" s="524"/>
      <c r="U31" s="524"/>
    </row>
    <row r="32" spans="1:24" x14ac:dyDescent="0.25">
      <c r="A32" s="1376" t="s">
        <v>71</v>
      </c>
      <c r="B32" s="1416">
        <v>74</v>
      </c>
      <c r="C32" s="1361" t="s">
        <v>68</v>
      </c>
      <c r="D32" s="658"/>
      <c r="E32" s="659"/>
      <c r="F32" s="659"/>
      <c r="G32" s="665"/>
      <c r="H32" s="755"/>
      <c r="I32" s="64"/>
      <c r="J32" s="26"/>
      <c r="K32" s="741" t="str">
        <f t="shared" ref="K32:K38" si="9">IF(SUM(H32:J32)=0,"",INT(SUM(H32:J32)))</f>
        <v/>
      </c>
      <c r="L32" s="515" t="str">
        <f t="shared" ref="L32:L38" si="10">IF(K32="","",K32/$K$52)</f>
        <v/>
      </c>
      <c r="M32" s="1"/>
      <c r="N32" s="1"/>
      <c r="O32" s="1"/>
      <c r="P32" s="256"/>
      <c r="Q32" s="6"/>
      <c r="R32" s="553" t="str">
        <f>IF(U32="","",INT(BP_Annexe1A_Depenses!$Q$78*U32))</f>
        <v/>
      </c>
      <c r="S32" s="10"/>
      <c r="T32" s="26"/>
      <c r="U32" s="530" t="str">
        <f t="shared" ref="U32:U38" si="11">IF(L32="","",L32*$T$3)</f>
        <v/>
      </c>
      <c r="V32" s="6"/>
      <c r="W32" s="6"/>
      <c r="X32" s="6"/>
    </row>
    <row r="33" spans="1:24" x14ac:dyDescent="0.35">
      <c r="A33" s="1377"/>
      <c r="B33" s="1352"/>
      <c r="C33" s="1362"/>
      <c r="D33" s="754"/>
      <c r="E33" s="665"/>
      <c r="F33" s="659"/>
      <c r="G33" s="665"/>
      <c r="H33" s="755"/>
      <c r="I33" s="64"/>
      <c r="J33" s="26"/>
      <c r="K33" s="741" t="str">
        <f t="shared" si="9"/>
        <v/>
      </c>
      <c r="L33" s="515" t="str">
        <f t="shared" si="10"/>
        <v/>
      </c>
      <c r="M33" s="1"/>
      <c r="N33" s="572"/>
      <c r="O33" s="1"/>
      <c r="P33" s="1"/>
      <c r="Q33" s="6"/>
      <c r="R33" s="553" t="str">
        <f>IF(U33="","",INT(BP_Annexe1A_Depenses!$Q$78*U33))</f>
        <v/>
      </c>
      <c r="S33" s="10"/>
      <c r="T33" s="26"/>
      <c r="U33" s="529" t="str">
        <f t="shared" si="11"/>
        <v/>
      </c>
      <c r="V33" s="6"/>
      <c r="W33" s="6"/>
      <c r="X33" s="6"/>
    </row>
    <row r="34" spans="1:24" x14ac:dyDescent="0.35">
      <c r="A34" s="1417"/>
      <c r="B34" s="1352"/>
      <c r="C34" s="1363"/>
      <c r="D34" s="754"/>
      <c r="E34" s="665"/>
      <c r="F34" s="665"/>
      <c r="G34" s="665"/>
      <c r="H34" s="751"/>
      <c r="I34" s="64"/>
      <c r="J34" s="26"/>
      <c r="K34" s="739" t="str">
        <f t="shared" si="9"/>
        <v/>
      </c>
      <c r="L34" s="516" t="str">
        <f t="shared" si="10"/>
        <v/>
      </c>
      <c r="M34" s="1"/>
      <c r="N34" s="1163"/>
      <c r="O34" s="1"/>
      <c r="P34" s="1"/>
      <c r="Q34" s="519"/>
      <c r="R34" s="553" t="str">
        <f>IF(U34="","",INT(BP_Annexe1A_Depenses!$Q$78*U34))</f>
        <v/>
      </c>
      <c r="S34" s="10"/>
      <c r="T34" s="26"/>
      <c r="U34" s="529" t="str">
        <f t="shared" si="11"/>
        <v/>
      </c>
      <c r="V34" s="519"/>
      <c r="W34" s="519"/>
      <c r="X34" s="519"/>
    </row>
    <row r="35" spans="1:24" x14ac:dyDescent="0.35">
      <c r="A35" s="4" t="s">
        <v>72</v>
      </c>
      <c r="B35" s="1352"/>
      <c r="C35" s="1495" t="s">
        <v>69</v>
      </c>
      <c r="D35" s="1496"/>
      <c r="E35" s="66"/>
      <c r="F35" s="665"/>
      <c r="G35" s="665"/>
      <c r="H35" s="751"/>
      <c r="I35" s="64"/>
      <c r="J35" s="26"/>
      <c r="K35" s="739" t="str">
        <f t="shared" si="9"/>
        <v/>
      </c>
      <c r="L35" s="516" t="str">
        <f t="shared" si="10"/>
        <v/>
      </c>
      <c r="M35" s="1"/>
      <c r="N35" s="1"/>
      <c r="O35" s="1"/>
      <c r="P35" s="1"/>
      <c r="Q35" s="520"/>
      <c r="R35" s="553" t="str">
        <f>IF(U35="","",INT(BP_Annexe1A_Depenses!$Q$78*U35))</f>
        <v/>
      </c>
      <c r="S35" s="10"/>
      <c r="T35" s="26"/>
      <c r="U35" s="529" t="str">
        <f t="shared" si="11"/>
        <v/>
      </c>
      <c r="V35" s="520"/>
      <c r="W35" s="520"/>
      <c r="X35" s="520"/>
    </row>
    <row r="36" spans="1:24" x14ac:dyDescent="0.35">
      <c r="A36" s="1431" t="s">
        <v>73</v>
      </c>
      <c r="B36" s="1352"/>
      <c r="C36" s="1364" t="s">
        <v>70</v>
      </c>
      <c r="D36" s="658"/>
      <c r="E36" s="659"/>
      <c r="F36" s="665"/>
      <c r="G36" s="665"/>
      <c r="H36" s="751"/>
      <c r="I36" s="64"/>
      <c r="J36" s="26"/>
      <c r="K36" s="739" t="str">
        <f t="shared" si="9"/>
        <v/>
      </c>
      <c r="L36" s="516" t="str">
        <f t="shared" si="10"/>
        <v/>
      </c>
      <c r="M36" s="1"/>
      <c r="N36" s="1"/>
      <c r="O36" s="1"/>
      <c r="P36" s="1"/>
      <c r="Q36" s="253"/>
      <c r="R36" s="551" t="str">
        <f>IF(U36="","",INT(BP_Annexe1A_Depenses!$Q$78*U36))</f>
        <v/>
      </c>
      <c r="S36" s="10"/>
      <c r="T36" s="26"/>
      <c r="U36" s="528" t="str">
        <f t="shared" si="11"/>
        <v/>
      </c>
      <c r="V36" s="24"/>
      <c r="W36" s="24"/>
      <c r="X36" s="24"/>
    </row>
    <row r="37" spans="1:24" x14ac:dyDescent="0.35">
      <c r="A37" s="1381"/>
      <c r="B37" s="1352"/>
      <c r="C37" s="1365"/>
      <c r="D37" s="754"/>
      <c r="E37" s="665"/>
      <c r="F37" s="665"/>
      <c r="G37" s="665"/>
      <c r="H37" s="751"/>
      <c r="I37" s="64"/>
      <c r="J37" s="26"/>
      <c r="K37" s="739" t="str">
        <f t="shared" si="9"/>
        <v/>
      </c>
      <c r="L37" s="516" t="str">
        <f t="shared" si="10"/>
        <v/>
      </c>
      <c r="M37" s="1"/>
      <c r="N37" s="1"/>
      <c r="O37" s="1"/>
      <c r="P37" s="1"/>
      <c r="Q37" s="253"/>
      <c r="R37" s="551" t="str">
        <f>IF(U37="","",INT(BP_Annexe1A_Depenses!$Q$78*U37))</f>
        <v/>
      </c>
      <c r="S37" s="10"/>
      <c r="T37" s="26"/>
      <c r="U37" s="528" t="str">
        <f t="shared" si="11"/>
        <v/>
      </c>
      <c r="V37" s="24"/>
      <c r="W37" s="24"/>
      <c r="X37" s="24"/>
    </row>
    <row r="38" spans="1:24" x14ac:dyDescent="0.35">
      <c r="A38" s="1432"/>
      <c r="B38" s="1353"/>
      <c r="C38" s="1366"/>
      <c r="D38" s="754"/>
      <c r="E38" s="665"/>
      <c r="F38" s="665"/>
      <c r="G38" s="665"/>
      <c r="H38" s="751"/>
      <c r="I38" s="64"/>
      <c r="J38" s="26"/>
      <c r="K38" s="739" t="str">
        <f t="shared" si="9"/>
        <v/>
      </c>
      <c r="L38" s="516" t="str">
        <f t="shared" si="10"/>
        <v/>
      </c>
      <c r="M38" s="1"/>
      <c r="N38" s="1"/>
      <c r="O38" s="1"/>
      <c r="P38" s="1"/>
      <c r="Q38" s="1357" t="s">
        <v>489</v>
      </c>
      <c r="R38" s="551" t="str">
        <f>IF(U38="","",INT(BP_Annexe1A_Depenses!$Q$78*U38))</f>
        <v/>
      </c>
      <c r="S38" s="10"/>
      <c r="T38" s="26"/>
      <c r="U38" s="528" t="str">
        <f t="shared" si="11"/>
        <v/>
      </c>
      <c r="V38" s="9"/>
      <c r="W38" s="9"/>
      <c r="X38" s="9"/>
    </row>
    <row r="39" spans="1:24" ht="11.25" customHeight="1" thickBot="1" x14ac:dyDescent="0.4">
      <c r="A39" s="1398" t="s">
        <v>125</v>
      </c>
      <c r="B39" s="1463"/>
      <c r="C39" s="1463"/>
      <c r="D39" s="1463"/>
      <c r="E39" s="1463"/>
      <c r="F39" s="1463"/>
      <c r="G39" s="1464"/>
      <c r="H39" s="154">
        <f>SUM(H32:H38)</f>
        <v>0</v>
      </c>
      <c r="I39" s="168"/>
      <c r="J39" s="169"/>
      <c r="K39" s="722">
        <f>SUM(K32:K38)</f>
        <v>0</v>
      </c>
      <c r="L39" s="723" t="str">
        <f>IF($K$52=0,"",K39/$K$52)</f>
        <v/>
      </c>
      <c r="M39" s="1"/>
      <c r="N39" s="1"/>
      <c r="O39" s="1"/>
      <c r="P39" s="1"/>
      <c r="Q39" s="1357"/>
      <c r="R39" s="693">
        <f>SUM(R32:R38)</f>
        <v>0</v>
      </c>
      <c r="S39" s="166"/>
      <c r="T39" s="167"/>
      <c r="U39" s="749" t="str">
        <f>IF($R$52=0,"",R39/$R$52)</f>
        <v/>
      </c>
    </row>
    <row r="40" spans="1:24" ht="11.25" customHeight="1" thickBot="1" x14ac:dyDescent="0.4">
      <c r="A40" s="145" t="s">
        <v>424</v>
      </c>
      <c r="B40" s="1461" t="s">
        <v>499</v>
      </c>
      <c r="C40" s="1462"/>
      <c r="D40" s="1462"/>
      <c r="E40" s="1462"/>
      <c r="F40" s="1462"/>
      <c r="G40" s="1462"/>
      <c r="H40" s="1462"/>
      <c r="I40" s="1462"/>
      <c r="J40" s="1462"/>
      <c r="K40" s="1462"/>
      <c r="L40" s="1462"/>
      <c r="M40" s="953" t="s">
        <v>252</v>
      </c>
      <c r="N40" s="1459">
        <f>0.2*BP_Annexe1A_Depenses!$M$78</f>
        <v>0</v>
      </c>
      <c r="O40" s="1460"/>
      <c r="P40" s="1"/>
      <c r="Q40" s="869">
        <f>0.2*BP_Annexe1A_Depenses!$Q$78</f>
        <v>0</v>
      </c>
      <c r="R40" s="254"/>
      <c r="S40" s="254"/>
      <c r="T40" s="521"/>
      <c r="U40" s="523"/>
    </row>
    <row r="41" spans="1:24" ht="12.75" customHeight="1" x14ac:dyDescent="0.35">
      <c r="A41" s="1023" t="s">
        <v>426</v>
      </c>
      <c r="B41" s="1416" t="s">
        <v>75</v>
      </c>
      <c r="C41" s="1170" t="s">
        <v>500</v>
      </c>
      <c r="D41" s="1293" t="s">
        <v>490</v>
      </c>
      <c r="E41" s="1224"/>
      <c r="F41" s="1021"/>
      <c r="G41" s="1022"/>
      <c r="H41" s="1164"/>
      <c r="I41" s="1164"/>
      <c r="J41" s="865"/>
      <c r="K41" s="743" t="str">
        <f t="shared" ref="K41:K44" si="12">IF(SUM(H41:J41)=0,"",INT(SUM(H41:J41)))</f>
        <v/>
      </c>
      <c r="L41" s="920" t="str">
        <f>IF(K41="","",K41/$K$52)</f>
        <v/>
      </c>
      <c r="M41" s="1165"/>
      <c r="N41" s="1164"/>
      <c r="O41" s="1166"/>
      <c r="P41" s="321"/>
      <c r="R41" s="981" t="str">
        <f>IF(U41="","",INT(BP_Annexe1A_Depenses!$Q$78*U41))</f>
        <v/>
      </c>
      <c r="S41" s="982" t="str">
        <f>IF($K$52=0,"",$R$52*(I41/$K$52)*$T$3)</f>
        <v/>
      </c>
      <c r="T41" s="538" t="str">
        <f t="shared" ref="S41:T44" si="13">IF($K$52=0,"",$R$52*(J41/$K$52)*$T$3)</f>
        <v/>
      </c>
      <c r="U41" s="530" t="str">
        <f t="shared" ref="U41:U44" si="14">IF(L41="","",L41*$T$3)</f>
        <v/>
      </c>
    </row>
    <row r="42" spans="1:24" ht="12.75" customHeight="1" x14ac:dyDescent="0.35">
      <c r="A42" s="1377" t="s">
        <v>427</v>
      </c>
      <c r="B42" s="1352"/>
      <c r="C42" s="1362" t="s">
        <v>168</v>
      </c>
      <c r="D42" s="658"/>
      <c r="E42" s="761"/>
      <c r="F42" s="659"/>
      <c r="G42" s="659"/>
      <c r="H42" s="751"/>
      <c r="I42" s="751"/>
      <c r="J42" s="760"/>
      <c r="K42" s="741" t="str">
        <f t="shared" si="12"/>
        <v/>
      </c>
      <c r="L42" s="515" t="str">
        <f t="shared" ref="L42:L50" si="15">IF(K42="","",K42/$K$52)</f>
        <v/>
      </c>
      <c r="M42" s="751"/>
      <c r="N42" s="751"/>
      <c r="O42" s="665"/>
      <c r="P42" s="321"/>
      <c r="R42" s="553" t="str">
        <f>IF(U42="","",INT(BP_Annexe1A_Depenses!$Q$78*U42))</f>
        <v/>
      </c>
      <c r="S42" s="866" t="str">
        <f t="shared" si="13"/>
        <v/>
      </c>
      <c r="T42" s="549" t="str">
        <f t="shared" si="13"/>
        <v/>
      </c>
      <c r="U42" s="529" t="str">
        <f t="shared" si="14"/>
        <v/>
      </c>
    </row>
    <row r="43" spans="1:24" ht="12.75" customHeight="1" x14ac:dyDescent="0.35">
      <c r="A43" s="1377"/>
      <c r="B43" s="1352"/>
      <c r="C43" s="1362"/>
      <c r="D43" s="754"/>
      <c r="E43" s="762"/>
      <c r="F43" s="665"/>
      <c r="G43" s="665"/>
      <c r="H43" s="755"/>
      <c r="I43" s="753"/>
      <c r="J43" s="733"/>
      <c r="K43" s="741" t="str">
        <f t="shared" si="12"/>
        <v/>
      </c>
      <c r="L43" s="515" t="str">
        <f t="shared" si="15"/>
        <v/>
      </c>
      <c r="M43" s="751"/>
      <c r="N43" s="751"/>
      <c r="O43" s="665"/>
      <c r="P43" s="321"/>
      <c r="Q43" s="1454" t="s">
        <v>503</v>
      </c>
      <c r="R43" s="553" t="str">
        <f>IF(U43="","",INT(BP_Annexe1A_Depenses!$Q$78*U43))</f>
        <v/>
      </c>
      <c r="S43" s="550" t="str">
        <f t="shared" si="13"/>
        <v/>
      </c>
      <c r="T43" s="550" t="str">
        <f t="shared" si="13"/>
        <v/>
      </c>
      <c r="U43" s="531" t="str">
        <f t="shared" si="14"/>
        <v/>
      </c>
    </row>
    <row r="44" spans="1:24" ht="12.65" customHeight="1" thickBot="1" x14ac:dyDescent="0.4">
      <c r="A44" s="1417"/>
      <c r="B44" s="1352"/>
      <c r="C44" s="1363"/>
      <c r="D44" s="754"/>
      <c r="E44" s="762"/>
      <c r="F44" s="659"/>
      <c r="G44" s="665"/>
      <c r="H44" s="755"/>
      <c r="I44" s="751"/>
      <c r="J44" s="732"/>
      <c r="K44" s="741" t="str">
        <f t="shared" si="12"/>
        <v/>
      </c>
      <c r="L44" s="515" t="str">
        <f t="shared" si="15"/>
        <v/>
      </c>
      <c r="M44" s="1167"/>
      <c r="N44" s="1167"/>
      <c r="O44" s="1168"/>
      <c r="P44" s="321"/>
      <c r="Q44" s="1455"/>
      <c r="R44" s="983" t="str">
        <f>IF(U44="","",INT(BP_Annexe1A_Depenses!$Q$78*U44))</f>
        <v/>
      </c>
      <c r="S44" s="550" t="str">
        <f t="shared" si="13"/>
        <v/>
      </c>
      <c r="T44" s="550" t="str">
        <f t="shared" si="13"/>
        <v/>
      </c>
      <c r="U44" s="532" t="str">
        <f t="shared" si="14"/>
        <v/>
      </c>
    </row>
    <row r="45" spans="1:24" ht="11.25" customHeight="1" thickBot="1" x14ac:dyDescent="0.4">
      <c r="A45" s="1398" t="s">
        <v>430</v>
      </c>
      <c r="B45" s="1399"/>
      <c r="C45" s="1375"/>
      <c r="D45" s="1375"/>
      <c r="E45" s="1375"/>
      <c r="F45" s="1375"/>
      <c r="G45" s="1480"/>
      <c r="H45" s="141">
        <f>SUM(H41:H44)</f>
        <v>0</v>
      </c>
      <c r="I45" s="141">
        <f>SUM(I41:I44)</f>
        <v>0</v>
      </c>
      <c r="J45" s="142">
        <f>SUM(J41:J44)</f>
        <v>0</v>
      </c>
      <c r="K45" s="722">
        <f>SUM(K41:K44)</f>
        <v>0</v>
      </c>
      <c r="L45" s="712" t="str">
        <f>IF($K$52=0,"",K45/$K$52)</f>
        <v/>
      </c>
      <c r="M45" s="144">
        <f>SUM(M41:M44)</f>
        <v>0</v>
      </c>
      <c r="N45" s="144">
        <f t="shared" ref="N45:O45" si="16">SUM(N41:N44)</f>
        <v>0</v>
      </c>
      <c r="O45" s="144">
        <f t="shared" si="16"/>
        <v>0</v>
      </c>
      <c r="P45" s="69"/>
      <c r="Q45" s="987" t="str">
        <f>IF($R$52=0,"",SUM(R41:R44)/$R$52)</f>
        <v/>
      </c>
      <c r="R45" s="693">
        <f>SUM(R41:R44)</f>
        <v>0</v>
      </c>
      <c r="S45" s="1024">
        <f>SUM(S41:S44)</f>
        <v>0</v>
      </c>
      <c r="T45" s="1025">
        <f>SUM(T41:T44)</f>
        <v>0</v>
      </c>
      <c r="U45" s="749" t="str">
        <f>IF($R$52=0,"",R45/$R$52)</f>
        <v/>
      </c>
    </row>
    <row r="46" spans="1:24" ht="11.25" customHeight="1" thickBot="1" x14ac:dyDescent="0.4">
      <c r="A46" s="145" t="s">
        <v>425</v>
      </c>
      <c r="B46" s="1461" t="s">
        <v>432</v>
      </c>
      <c r="C46" s="1462"/>
      <c r="D46" s="1462"/>
      <c r="E46" s="1462"/>
      <c r="F46" s="1462"/>
      <c r="G46" s="1462"/>
      <c r="H46" s="1462"/>
      <c r="I46" s="1462"/>
      <c r="J46" s="1462"/>
      <c r="K46" s="1462"/>
      <c r="L46" s="1462"/>
      <c r="M46" s="953" t="s">
        <v>252</v>
      </c>
      <c r="N46" s="1459">
        <f>0.05*BP_Annexe1A_Depenses!$M$78</f>
        <v>0</v>
      </c>
      <c r="O46" s="1460"/>
      <c r="P46" s="1"/>
      <c r="Q46" s="989"/>
      <c r="R46" s="254"/>
      <c r="S46" s="254"/>
      <c r="T46" s="521"/>
      <c r="U46" s="523"/>
    </row>
    <row r="47" spans="1:24" ht="12.75" customHeight="1" x14ac:dyDescent="0.35">
      <c r="A47" s="349" t="s">
        <v>428</v>
      </c>
      <c r="B47" s="1416" t="s">
        <v>75</v>
      </c>
      <c r="C47" s="1493" t="s">
        <v>178</v>
      </c>
      <c r="D47" s="1494"/>
      <c r="E47" s="771"/>
      <c r="F47" s="772"/>
      <c r="G47" s="925"/>
      <c r="H47" s="773"/>
      <c r="I47" s="773"/>
      <c r="J47" s="774"/>
      <c r="K47" s="744" t="str">
        <f t="shared" ref="K47:K50" si="17">IF(SUM(H47:J47)=0,"",INT(SUM(H47:J47)))</f>
        <v/>
      </c>
      <c r="L47" s="963" t="str">
        <f t="shared" si="15"/>
        <v/>
      </c>
      <c r="Q47" s="988" t="s">
        <v>403</v>
      </c>
      <c r="R47" s="1026" t="str">
        <f>IF(U47="","",INT(BP_Annexe1A_Depenses!$Q$78*U47))</f>
        <v/>
      </c>
      <c r="S47" s="1027" t="str">
        <f t="shared" ref="S47:T50" si="18">IF($K$52=0,"",$R$52*(I47/$K$52)*$T$3)</f>
        <v/>
      </c>
      <c r="T47" s="550" t="str">
        <f t="shared" si="18"/>
        <v/>
      </c>
      <c r="U47" s="569" t="str">
        <f>IF(L47="","",L47*$T$3)</f>
        <v/>
      </c>
    </row>
    <row r="48" spans="1:24" ht="12.75" customHeight="1" thickBot="1" x14ac:dyDescent="0.4">
      <c r="A48" s="1431" t="s">
        <v>429</v>
      </c>
      <c r="B48" s="1352"/>
      <c r="C48" s="1481" t="s">
        <v>175</v>
      </c>
      <c r="D48" s="763"/>
      <c r="E48" s="764"/>
      <c r="F48" s="665"/>
      <c r="G48" s="665"/>
      <c r="H48" s="751"/>
      <c r="I48" s="753"/>
      <c r="J48" s="733"/>
      <c r="K48" s="739" t="str">
        <f t="shared" si="17"/>
        <v/>
      </c>
      <c r="L48" s="964" t="str">
        <f t="shared" si="15"/>
        <v/>
      </c>
      <c r="M48" s="961"/>
      <c r="N48" s="960" t="s">
        <v>502</v>
      </c>
      <c r="R48" s="551" t="str">
        <f>IF(U48="","",INT(BP_Annexe1A_Depenses!$Q$78*U48))</f>
        <v/>
      </c>
      <c r="S48" s="550" t="str">
        <f t="shared" si="18"/>
        <v/>
      </c>
      <c r="T48" s="550" t="str">
        <f t="shared" si="18"/>
        <v/>
      </c>
      <c r="U48" s="539" t="str">
        <f>IF(L48="","",L48*$T$3)</f>
        <v/>
      </c>
    </row>
    <row r="49" spans="1:21" ht="12.75" customHeight="1" thickBot="1" x14ac:dyDescent="0.4">
      <c r="A49" s="1381"/>
      <c r="B49" s="1352"/>
      <c r="C49" s="1482"/>
      <c r="D49" s="756"/>
      <c r="E49" s="764"/>
      <c r="F49" s="665"/>
      <c r="G49" s="665"/>
      <c r="H49" s="751"/>
      <c r="I49" s="753"/>
      <c r="J49" s="733"/>
      <c r="K49" s="739" t="str">
        <f t="shared" si="17"/>
        <v/>
      </c>
      <c r="L49" s="964" t="str">
        <f t="shared" si="15"/>
        <v/>
      </c>
      <c r="M49" s="961" t="s">
        <v>501</v>
      </c>
      <c r="N49" s="957" t="str">
        <f>IF($K$52=0,"",SUM(H41:J41)/$K$52)</f>
        <v/>
      </c>
      <c r="Q49" s="1454" t="s">
        <v>504</v>
      </c>
      <c r="R49" s="551" t="str">
        <f>IF(U49="","",INT(BP_Annexe1A_Depenses!$Q$78*U49))</f>
        <v/>
      </c>
      <c r="S49" s="550" t="str">
        <f t="shared" si="18"/>
        <v/>
      </c>
      <c r="T49" s="550" t="str">
        <f t="shared" si="18"/>
        <v/>
      </c>
      <c r="U49" s="539" t="str">
        <f>IF(L49="","",L49*$T$3)</f>
        <v/>
      </c>
    </row>
    <row r="50" spans="1:21" ht="12.75" customHeight="1" thickBot="1" x14ac:dyDescent="0.4">
      <c r="A50" s="1432"/>
      <c r="B50" s="1352"/>
      <c r="C50" s="1483"/>
      <c r="D50" s="765"/>
      <c r="E50" s="766"/>
      <c r="F50" s="767"/>
      <c r="G50" s="767"/>
      <c r="H50" s="768"/>
      <c r="I50" s="769"/>
      <c r="J50" s="770"/>
      <c r="K50" s="745" t="str">
        <f t="shared" si="17"/>
        <v/>
      </c>
      <c r="L50" s="965" t="str">
        <f t="shared" si="15"/>
        <v/>
      </c>
      <c r="M50" s="961" t="s">
        <v>401</v>
      </c>
      <c r="N50" s="962" t="str">
        <f>IF($K$52=0,"",SUM(K47:K50)/$K$52)</f>
        <v/>
      </c>
      <c r="Q50" s="1455"/>
      <c r="R50" s="984" t="str">
        <f>IF(U50="","",INT(BP_Annexe1A_Depenses!$Q$78*U50))</f>
        <v/>
      </c>
      <c r="S50" s="570" t="str">
        <f t="shared" si="18"/>
        <v/>
      </c>
      <c r="T50" s="570" t="str">
        <f t="shared" si="18"/>
        <v/>
      </c>
      <c r="U50" s="539" t="str">
        <f>IF(L50="","",L50*$T$3)</f>
        <v/>
      </c>
    </row>
    <row r="51" spans="1:21" ht="11.25" customHeight="1" thickBot="1" x14ac:dyDescent="0.4">
      <c r="A51" s="1398" t="s">
        <v>431</v>
      </c>
      <c r="B51" s="1399"/>
      <c r="C51" s="1375"/>
      <c r="D51" s="1375"/>
      <c r="E51" s="1375"/>
      <c r="F51" s="1375"/>
      <c r="G51" s="1480"/>
      <c r="H51" s="141">
        <f>SUM(H47:H50)</f>
        <v>0</v>
      </c>
      <c r="I51" s="141">
        <f>SUM(I47:I50)</f>
        <v>0</v>
      </c>
      <c r="J51" s="142">
        <f>SUM(J47:J50)</f>
        <v>0</v>
      </c>
      <c r="K51" s="722">
        <f>SUM(K47:K50)</f>
        <v>0</v>
      </c>
      <c r="L51" s="712" t="str">
        <f>IF($K$52=0,"",K51/$K$52)</f>
        <v/>
      </c>
      <c r="O51" s="69"/>
      <c r="P51" s="69"/>
      <c r="Q51" s="987" t="str">
        <f>IF($R$52=0,"",SUM(R47:R50)/$R$52)</f>
        <v/>
      </c>
      <c r="R51" s="722">
        <f>SUM(R47:R50)</f>
        <v>0</v>
      </c>
      <c r="S51" s="533">
        <f>SUM(S47:S50)</f>
        <v>0</v>
      </c>
      <c r="T51" s="534">
        <f>SUM(T47:T50)</f>
        <v>0</v>
      </c>
      <c r="U51" s="749" t="str">
        <f>IF($R$52=0,"",R51/$R$52)</f>
        <v/>
      </c>
    </row>
    <row r="52" spans="1:21" ht="22.5" customHeight="1" thickBot="1" x14ac:dyDescent="0.4">
      <c r="A52" s="145" t="s">
        <v>249</v>
      </c>
      <c r="B52" s="1484" t="s">
        <v>176</v>
      </c>
      <c r="C52" s="1485"/>
      <c r="D52" s="1485"/>
      <c r="E52" s="1485"/>
      <c r="F52" s="1485"/>
      <c r="G52" s="1486"/>
      <c r="H52" s="146">
        <f>INT(H30+H39+H45+H51)</f>
        <v>0</v>
      </c>
      <c r="I52" s="146">
        <f t="shared" ref="I52:K52" si="19">INT(I30+I39+I45+I51)</f>
        <v>0</v>
      </c>
      <c r="J52" s="859">
        <f t="shared" si="19"/>
        <v>0</v>
      </c>
      <c r="K52" s="867">
        <f t="shared" si="19"/>
        <v>0</v>
      </c>
      <c r="L52" s="746" t="str">
        <f>IF($K$52=0,"",L30+L39+L45+L51)</f>
        <v/>
      </c>
      <c r="M52" s="778">
        <f>M30+M45</f>
        <v>0</v>
      </c>
      <c r="N52" s="779">
        <f>N30+N45</f>
        <v>0</v>
      </c>
      <c r="O52" s="1"/>
      <c r="P52" s="1"/>
      <c r="Q52" s="572"/>
      <c r="R52" s="867">
        <f>R30+R39+R45+R51</f>
        <v>0</v>
      </c>
      <c r="S52" s="535">
        <f t="shared" ref="S52:T52" si="20">S30+S39+S45+S51</f>
        <v>0</v>
      </c>
      <c r="T52" s="536">
        <f t="shared" si="20"/>
        <v>0</v>
      </c>
      <c r="U52" s="750" t="str">
        <f>IF($R$52=0,"",U30+U39+U45+U51)</f>
        <v/>
      </c>
    </row>
    <row r="53" spans="1:21" ht="12" customHeight="1" x14ac:dyDescent="0.35">
      <c r="A53" s="8" t="s">
        <v>478</v>
      </c>
      <c r="B53" s="1488" t="s">
        <v>467</v>
      </c>
      <c r="C53" s="1488"/>
      <c r="D53" s="1488"/>
      <c r="E53" s="1488"/>
      <c r="F53" s="150" t="s">
        <v>1</v>
      </c>
      <c r="G53" s="150"/>
      <c r="H53" s="151" t="str">
        <f>IF($K$52=0,"",H52/$K$52)</f>
        <v/>
      </c>
      <c r="I53" s="152" t="str">
        <f>IF($K$52=0,"",I52/$K$52)</f>
        <v/>
      </c>
      <c r="J53" s="151" t="str">
        <f>IF($K$52=0,"",J52/$K$52)</f>
        <v/>
      </c>
      <c r="K53" s="173" t="str">
        <f>IF($K$52=0,"",H53+I53+J53)</f>
        <v/>
      </c>
      <c r="M53" s="777" t="str">
        <f>IF($K$52=0,"",M52/$K$52)</f>
        <v/>
      </c>
      <c r="N53" s="777" t="str">
        <f>IF($K$52=0,"",N52/$K$52)</f>
        <v/>
      </c>
      <c r="P53" s="1"/>
      <c r="Q53" s="572"/>
      <c r="R53" s="872"/>
      <c r="S53" s="537" t="str">
        <f>IF($R$52=0,"",S52/$R$52)</f>
        <v/>
      </c>
      <c r="T53" s="299" t="str">
        <f>IF($R$52=0,"",T52/$R$52)</f>
        <v/>
      </c>
    </row>
    <row r="54" spans="1:21" x14ac:dyDescent="0.35">
      <c r="B54" s="1489"/>
      <c r="C54" s="1489"/>
      <c r="D54" s="1489"/>
      <c r="E54" s="1489"/>
      <c r="M54" s="1"/>
      <c r="N54" s="1"/>
      <c r="O54" s="1"/>
      <c r="P54" s="1"/>
    </row>
    <row r="55" spans="1:21" ht="13" x14ac:dyDescent="0.35">
      <c r="A55" s="656"/>
      <c r="B55" s="1423"/>
      <c r="C55" s="1423"/>
      <c r="D55" s="1423"/>
      <c r="E55" s="1423"/>
      <c r="F55" s="1423"/>
      <c r="G55" s="1423"/>
      <c r="H55" s="1423"/>
      <c r="M55" s="1"/>
      <c r="N55" s="1"/>
      <c r="O55" s="1"/>
      <c r="P55" s="1"/>
    </row>
    <row r="56" spans="1:21" ht="11.25" customHeight="1" x14ac:dyDescent="0.35">
      <c r="A56" s="657"/>
      <c r="B56" s="1420"/>
      <c r="C56" s="1420"/>
      <c r="D56" s="1420"/>
      <c r="E56" s="1420"/>
      <c r="F56" s="1420"/>
      <c r="G56" s="1420"/>
      <c r="H56" s="1420"/>
      <c r="K56" s="406"/>
      <c r="L56" s="406"/>
      <c r="M56" s="406"/>
      <c r="N56" s="406"/>
      <c r="O56" s="1"/>
      <c r="P56" s="406"/>
      <c r="R56" s="315"/>
      <c r="S56" s="315"/>
      <c r="T56" s="315"/>
    </row>
    <row r="57" spans="1:21" ht="11.25" customHeight="1" x14ac:dyDescent="0.35">
      <c r="A57" s="657"/>
      <c r="B57" s="1420"/>
      <c r="C57" s="1420"/>
      <c r="D57" s="1420"/>
      <c r="E57" s="1420"/>
      <c r="F57" s="1487"/>
      <c r="G57" s="1487"/>
      <c r="H57" s="1487"/>
      <c r="I57" s="8"/>
      <c r="J57" s="406"/>
      <c r="K57" s="406"/>
      <c r="L57" s="406"/>
      <c r="M57" s="406"/>
      <c r="N57" s="406"/>
      <c r="O57" s="1"/>
      <c r="P57" s="406"/>
      <c r="R57" s="315"/>
      <c r="S57" s="315"/>
      <c r="T57" s="315"/>
    </row>
    <row r="58" spans="1:21" ht="11.25" customHeight="1" x14ac:dyDescent="0.35">
      <c r="E58" s="9"/>
      <c r="F58" s="6"/>
      <c r="H58" s="6"/>
      <c r="I58" s="6"/>
      <c r="O58" s="1"/>
    </row>
    <row r="59" spans="1:21" x14ac:dyDescent="0.35">
      <c r="H59" s="6"/>
      <c r="M59" s="1"/>
      <c r="N59" s="1"/>
      <c r="O59" s="1"/>
      <c r="P59" s="1"/>
    </row>
    <row r="60" spans="1:21" ht="11.25" customHeight="1" x14ac:dyDescent="0.35">
      <c r="H60" s="6"/>
    </row>
    <row r="61" spans="1:21" x14ac:dyDescent="0.35">
      <c r="H61" s="6"/>
    </row>
    <row r="62" spans="1:21" x14ac:dyDescent="0.35">
      <c r="H62" s="6"/>
      <c r="I62" s="6"/>
    </row>
    <row r="63" spans="1:21" x14ac:dyDescent="0.35">
      <c r="H63" s="6"/>
      <c r="I63" s="6"/>
    </row>
    <row r="64" spans="1:21" x14ac:dyDescent="0.35">
      <c r="H64" s="6"/>
      <c r="I64" s="6"/>
    </row>
  </sheetData>
  <sheetProtection password="D3BB" sheet="1" objects="1" scenarios="1" formatRows="0"/>
  <mergeCells count="74">
    <mergeCell ref="N46:O46"/>
    <mergeCell ref="B41:B44"/>
    <mergeCell ref="B46:L46"/>
    <mergeCell ref="B47:B50"/>
    <mergeCell ref="A45:G45"/>
    <mergeCell ref="A10:A11"/>
    <mergeCell ref="B31:L31"/>
    <mergeCell ref="C24:C26"/>
    <mergeCell ref="A30:G30"/>
    <mergeCell ref="A36:A38"/>
    <mergeCell ref="A17:A19"/>
    <mergeCell ref="A24:A26"/>
    <mergeCell ref="B9:G9"/>
    <mergeCell ref="A27:A29"/>
    <mergeCell ref="A22:A23"/>
    <mergeCell ref="B56:E56"/>
    <mergeCell ref="B10:B19"/>
    <mergeCell ref="A12:A13"/>
    <mergeCell ref="C12:C13"/>
    <mergeCell ref="C14:C16"/>
    <mergeCell ref="A14:A16"/>
    <mergeCell ref="C22:C23"/>
    <mergeCell ref="B21:B29"/>
    <mergeCell ref="A32:A34"/>
    <mergeCell ref="C47:D47"/>
    <mergeCell ref="C32:C34"/>
    <mergeCell ref="C35:D35"/>
    <mergeCell ref="C10:C11"/>
    <mergeCell ref="B57:E57"/>
    <mergeCell ref="A51:G51"/>
    <mergeCell ref="B32:B38"/>
    <mergeCell ref="A42:A44"/>
    <mergeCell ref="C42:C44"/>
    <mergeCell ref="A48:A50"/>
    <mergeCell ref="C48:C50"/>
    <mergeCell ref="B52:G52"/>
    <mergeCell ref="F56:H56"/>
    <mergeCell ref="F57:H57"/>
    <mergeCell ref="F55:H55"/>
    <mergeCell ref="B55:E55"/>
    <mergeCell ref="B53:E54"/>
    <mergeCell ref="C36:C38"/>
    <mergeCell ref="A5:E5"/>
    <mergeCell ref="A6:A7"/>
    <mergeCell ref="B6:B7"/>
    <mergeCell ref="I6:J6"/>
    <mergeCell ref="Q2:U2"/>
    <mergeCell ref="K3:M3"/>
    <mergeCell ref="N3:O3"/>
    <mergeCell ref="N2:O2"/>
    <mergeCell ref="U6:U7"/>
    <mergeCell ref="L6:L7"/>
    <mergeCell ref="K6:K7"/>
    <mergeCell ref="M6:O6"/>
    <mergeCell ref="Q3:S3"/>
    <mergeCell ref="F5:O5"/>
    <mergeCell ref="S6:T6"/>
    <mergeCell ref="R6:R7"/>
    <mergeCell ref="Q49:Q50"/>
    <mergeCell ref="Q43:Q44"/>
    <mergeCell ref="B3:C3"/>
    <mergeCell ref="B2:C2"/>
    <mergeCell ref="D3:F3"/>
    <mergeCell ref="F6:H6"/>
    <mergeCell ref="B8:O8"/>
    <mergeCell ref="Q38:Q39"/>
    <mergeCell ref="N40:O40"/>
    <mergeCell ref="B40:L40"/>
    <mergeCell ref="A39:G39"/>
    <mergeCell ref="Q4:S4"/>
    <mergeCell ref="C27:C29"/>
    <mergeCell ref="B20:G20"/>
    <mergeCell ref="C17:C19"/>
    <mergeCell ref="C6:E6"/>
  </mergeCells>
  <conditionalFormatting sqref="H41:J41">
    <cfRule type="expression" dxfId="70" priority="3">
      <formula>AND($D$41="Collectivité",(SUM($H$41:$J$41))&lt;$N$40)</formula>
    </cfRule>
  </conditionalFormatting>
  <conditionalFormatting sqref="G42:G44 G32:G38 G21:G29 G10:G19 G47:G50">
    <cfRule type="expression" dxfId="69" priority="2">
      <formula>AND(ISNUMBER(H10),ISBLANK(G10))</formula>
    </cfRule>
  </conditionalFormatting>
  <conditionalFormatting sqref="N49">
    <cfRule type="expression" dxfId="68" priority="20">
      <formula>AND($D$41="Collectivité",$N$49&lt;0.2)</formula>
    </cfRule>
  </conditionalFormatting>
  <conditionalFormatting sqref="N50">
    <cfRule type="expression" dxfId="67" priority="21">
      <formula>$N$50&lt;0.05</formula>
    </cfRule>
  </conditionalFormatting>
  <conditionalFormatting sqref="H47:J50">
    <cfRule type="expression" dxfId="66" priority="4">
      <formula>SUM($H$47:$J$50)&lt;$N$46</formula>
    </cfRule>
  </conditionalFormatting>
  <conditionalFormatting sqref="Q45">
    <cfRule type="expression" dxfId="65" priority="22">
      <formula>AND($D$41="Collectivité",$Q$45&lt;0.2)</formula>
    </cfRule>
  </conditionalFormatting>
  <conditionalFormatting sqref="Q51">
    <cfRule type="expression" dxfId="64" priority="28">
      <formula>$Q$51&lt;0.05</formula>
    </cfRule>
  </conditionalFormatting>
  <conditionalFormatting sqref="L24">
    <cfRule type="expression" dxfId="63" priority="1">
      <formula>ROUND(100*$L$24,2)-ROUND(100*$L$24,1)=0</formula>
    </cfRule>
  </conditionalFormatting>
  <dataValidations count="2">
    <dataValidation type="list" allowBlank="1" showInputMessage="1" showErrorMessage="1" sqref="G10:G19 G21:G29 G32:G38 G47:G50 G42:G44" xr:uid="{F0DDF270-2B69-4A49-828F-F25728E06F07}">
      <formula1>StatutRec</formula1>
    </dataValidation>
    <dataValidation type="list" allowBlank="1" showInputMessage="1" showErrorMessage="1" sqref="D41" xr:uid="{E7A32D54-A8E7-4CA7-ADF7-ED19E4E3CB6E}">
      <formula1>Porteur</formula1>
    </dataValidation>
  </dataValidations>
  <printOptions horizontalCentered="1"/>
  <pageMargins left="0.11811023622047245" right="0.11811023622047245" top="0.15748031496062992" bottom="0.15748031496062992" header="0" footer="0"/>
  <pageSetup paperSize="9" scale="76" orientation="landscape" r:id="rId1"/>
  <headerFooter>
    <oddFooter>&amp;L&amp;F&amp;C&amp;A&amp;R&amp;P/&amp;N</oddFooter>
  </headerFooter>
  <ignoredErrors>
    <ignoredError sqref="R20 K20:L20 L45 L30 L9 U20 U24" 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0" id="{8F610BD7-71EE-4F0C-83CE-6A5968C46302}">
            <xm:f>AND($J$52=BP_Annexe1A_Depenses!$L$78+BP_Annexe1A_Depenses!$K$78,$J$52=BP_Annexe1C_Valorisations!$N$92)</xm:f>
            <x14:dxf>
              <fill>
                <patternFill>
                  <bgColor theme="8" tint="0.59996337778862885"/>
                </patternFill>
              </fill>
            </x14:dxf>
          </x14:cfRule>
          <xm:sqref>J52</xm:sqref>
        </x14:conditionalFormatting>
        <x14:conditionalFormatting xmlns:xm="http://schemas.microsoft.com/office/excel/2006/main">
          <x14:cfRule type="expression" priority="15" id="{77DFBEF3-13DE-44AB-AA1F-E56A95FDE4F7}">
            <xm:f>$K$52=BP_Annexe1A_Depenses!$M$78</xm:f>
            <x14:dxf>
              <fill>
                <patternFill>
                  <bgColor theme="8" tint="0.59996337778862885"/>
                </patternFill>
              </fill>
            </x14:dxf>
          </x14:cfRule>
          <xm:sqref>K52</xm:sqref>
        </x14:conditionalFormatting>
        <x14:conditionalFormatting xmlns:xm="http://schemas.microsoft.com/office/excel/2006/main">
          <x14:cfRule type="expression" priority="34" id="{DE097CFF-25A0-46F1-9CC0-E0BF9CE41CE7}">
            <xm:f>$R$52=BP_Annexe1A_Depenses!$Q$78</xm:f>
            <x14:dxf>
              <fill>
                <patternFill>
                  <bgColor theme="8" tint="0.59996337778862885"/>
                </patternFill>
              </fill>
            </x14:dxf>
          </x14:cfRule>
          <xm:sqref>R52</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V99"/>
  <sheetViews>
    <sheetView zoomScaleNormal="100" zoomScaleSheetLayoutView="100" workbookViewId="0">
      <pane ySplit="5" topLeftCell="A6" activePane="bottomLeft" state="frozen"/>
      <selection activeCell="A2" sqref="A2"/>
      <selection pane="bottomLeft" activeCell="A2" sqref="A2"/>
    </sheetView>
  </sheetViews>
  <sheetFormatPr baseColWidth="10" defaultColWidth="11.453125" defaultRowHeight="14.5" outlineLevelRow="1" x14ac:dyDescent="0.35"/>
  <cols>
    <col min="1" max="1" width="22.81640625" style="93" customWidth="1"/>
    <col min="2" max="5" width="11.453125" style="93" customWidth="1"/>
    <col min="6" max="6" width="12.81640625" style="93" customWidth="1"/>
    <col min="7" max="7" width="12.81640625" style="617" customWidth="1"/>
    <col min="8" max="17" width="12.81640625" style="93" customWidth="1"/>
    <col min="18" max="22" width="7.26953125" style="68" customWidth="1"/>
    <col min="23" max="16384" width="11.453125" style="93"/>
  </cols>
  <sheetData>
    <row r="1" spans="1:22" s="617" customFormat="1" ht="7.5" customHeight="1" outlineLevel="1" x14ac:dyDescent="0.35">
      <c r="R1" s="618"/>
      <c r="S1" s="618"/>
      <c r="T1" s="618"/>
      <c r="U1" s="618"/>
      <c r="V1" s="618"/>
    </row>
    <row r="2" spans="1:22" s="617" customFormat="1" ht="15" customHeight="1" x14ac:dyDescent="0.35">
      <c r="A2" s="634" t="s">
        <v>272</v>
      </c>
      <c r="B2" s="1507" t="s">
        <v>266</v>
      </c>
      <c r="C2" s="1507"/>
      <c r="K2" s="250"/>
      <c r="L2" s="635" t="s">
        <v>261</v>
      </c>
      <c r="M2" s="636" t="s">
        <v>262</v>
      </c>
      <c r="N2" s="1406">
        <f>BP_Annexe1A_Depenses!K2</f>
        <v>44691</v>
      </c>
      <c r="O2" s="1406"/>
    </row>
    <row r="3" spans="1:22" ht="15" customHeight="1" x14ac:dyDescent="0.35">
      <c r="A3" s="633" t="s">
        <v>260</v>
      </c>
      <c r="B3" s="1506">
        <f>BP_Annexe1A_Depenses!$D$3</f>
        <v>0</v>
      </c>
      <c r="C3" s="1506"/>
      <c r="D3" s="1506"/>
      <c r="E3" s="1506"/>
      <c r="J3" s="96"/>
      <c r="L3" s="1456" t="s">
        <v>264</v>
      </c>
      <c r="M3" s="1456"/>
      <c r="N3" s="1471">
        <f>BP_Annexe1A_Depenses!$K$3</f>
        <v>0</v>
      </c>
      <c r="O3" s="1471"/>
      <c r="R3" s="93"/>
      <c r="S3" s="617"/>
      <c r="T3" s="617"/>
      <c r="U3" s="617"/>
      <c r="V3" s="617"/>
    </row>
    <row r="4" spans="1:22" ht="25.5" customHeight="1" x14ac:dyDescent="0.35">
      <c r="B4" s="631" t="s">
        <v>508</v>
      </c>
      <c r="R4" s="617"/>
      <c r="S4" s="617"/>
      <c r="T4" s="617"/>
      <c r="U4" s="617"/>
      <c r="V4" s="617"/>
    </row>
    <row r="5" spans="1:22" s="617" customFormat="1" ht="14.5" customHeight="1" x14ac:dyDescent="0.35">
      <c r="A5" s="1503" t="s">
        <v>133</v>
      </c>
      <c r="B5" s="1503"/>
      <c r="C5" s="1504"/>
      <c r="D5" s="1504"/>
      <c r="F5" s="1503" t="s">
        <v>396</v>
      </c>
      <c r="G5" s="1503"/>
      <c r="H5" s="1503"/>
      <c r="I5" s="1503"/>
      <c r="J5" s="1503"/>
      <c r="K5" s="1505"/>
      <c r="L5" s="1505"/>
    </row>
    <row r="6" spans="1:22" s="617" customFormat="1" x14ac:dyDescent="0.35"/>
    <row r="7" spans="1:22" ht="18.75" customHeight="1" x14ac:dyDescent="0.35">
      <c r="A7" s="1559" t="s">
        <v>522</v>
      </c>
      <c r="B7" s="1559"/>
      <c r="C7" s="1559"/>
      <c r="D7" s="1559"/>
      <c r="E7" s="1559"/>
      <c r="F7" s="1559"/>
      <c r="G7" s="1559"/>
      <c r="H7" s="1559"/>
      <c r="I7" s="1559"/>
      <c r="J7" s="1559"/>
      <c r="K7" s="1559"/>
      <c r="L7" s="1559"/>
      <c r="M7" s="1559"/>
      <c r="N7" s="1559"/>
      <c r="O7" s="1559"/>
      <c r="R7" s="617"/>
      <c r="S7" s="617"/>
      <c r="T7" s="617"/>
      <c r="U7" s="617"/>
      <c r="V7" s="617"/>
    </row>
    <row r="8" spans="1:22" x14ac:dyDescent="0.35">
      <c r="A8" s="1567" t="s">
        <v>496</v>
      </c>
      <c r="B8" s="1567"/>
      <c r="C8" s="232"/>
      <c r="R8" s="617"/>
      <c r="S8" s="617"/>
      <c r="T8" s="617"/>
      <c r="U8" s="617"/>
      <c r="V8" s="617"/>
    </row>
    <row r="9" spans="1:22" ht="31.5" customHeight="1" thickBot="1" x14ac:dyDescent="0.4">
      <c r="A9" s="1523"/>
      <c r="B9" s="1524"/>
      <c r="C9" s="1570" t="s">
        <v>437</v>
      </c>
      <c r="D9" s="1571"/>
      <c r="E9" s="1571"/>
      <c r="F9" s="1571"/>
      <c r="G9" s="1571"/>
      <c r="H9" s="1571"/>
      <c r="I9" s="1571"/>
      <c r="J9" s="1571"/>
      <c r="K9" s="1571"/>
      <c r="L9" s="1571"/>
      <c r="M9" s="1571"/>
      <c r="N9" s="1571"/>
      <c r="O9" s="1572"/>
      <c r="P9" s="68"/>
      <c r="R9" s="617"/>
      <c r="S9" s="617"/>
      <c r="T9" s="617"/>
      <c r="U9" s="617"/>
      <c r="V9" s="617"/>
    </row>
    <row r="10" spans="1:22" ht="15" customHeight="1" x14ac:dyDescent="0.35">
      <c r="A10" s="1551" t="s">
        <v>542</v>
      </c>
      <c r="B10" s="1552"/>
      <c r="C10" s="1545" t="s">
        <v>470</v>
      </c>
      <c r="D10" s="1565" t="s">
        <v>158</v>
      </c>
      <c r="E10" s="1545" t="s">
        <v>159</v>
      </c>
      <c r="F10" s="1526" t="s">
        <v>85</v>
      </c>
      <c r="G10" s="1527"/>
      <c r="H10" s="1527"/>
      <c r="I10" s="1527"/>
      <c r="J10" s="1527"/>
      <c r="K10" s="1527"/>
      <c r="L10" s="1527"/>
      <c r="M10" s="1527"/>
      <c r="N10" s="1527"/>
      <c r="O10" s="1528" t="s">
        <v>530</v>
      </c>
      <c r="P10" s="68"/>
      <c r="R10" s="617"/>
      <c r="S10" s="617"/>
      <c r="T10" s="617"/>
      <c r="U10" s="617"/>
      <c r="V10" s="617"/>
    </row>
    <row r="11" spans="1:22" ht="15" customHeight="1" x14ac:dyDescent="0.35">
      <c r="A11" s="1553"/>
      <c r="B11" s="1554"/>
      <c r="C11" s="1545"/>
      <c r="D11" s="1565"/>
      <c r="E11" s="1545"/>
      <c r="F11" s="1562" t="s">
        <v>96</v>
      </c>
      <c r="G11" s="1564"/>
      <c r="H11" s="1511" t="s">
        <v>127</v>
      </c>
      <c r="I11" s="1512"/>
      <c r="J11" s="1512"/>
      <c r="K11" s="1513" t="s">
        <v>93</v>
      </c>
      <c r="L11" s="1513"/>
      <c r="M11" s="1513"/>
      <c r="N11" s="1521" t="s">
        <v>78</v>
      </c>
      <c r="O11" s="1529"/>
      <c r="P11" s="92"/>
      <c r="R11" s="92"/>
      <c r="S11" s="618"/>
      <c r="T11" s="618"/>
      <c r="U11" s="617"/>
      <c r="V11" s="617"/>
    </row>
    <row r="12" spans="1:22" s="94" customFormat="1" x14ac:dyDescent="0.35">
      <c r="A12" s="1555"/>
      <c r="B12" s="1556"/>
      <c r="C12" s="1546"/>
      <c r="D12" s="1566"/>
      <c r="E12" s="1546"/>
      <c r="F12" s="119" t="s">
        <v>97</v>
      </c>
      <c r="G12" s="119" t="s">
        <v>465</v>
      </c>
      <c r="H12" s="119" t="s">
        <v>82</v>
      </c>
      <c r="I12" s="120" t="s">
        <v>83</v>
      </c>
      <c r="J12" s="115" t="s">
        <v>84</v>
      </c>
      <c r="K12" s="117" t="s">
        <v>94</v>
      </c>
      <c r="L12" s="120" t="s">
        <v>95</v>
      </c>
      <c r="M12" s="115" t="s">
        <v>129</v>
      </c>
      <c r="N12" s="1531"/>
      <c r="O12" s="1530"/>
    </row>
    <row r="13" spans="1:22" x14ac:dyDescent="0.35">
      <c r="A13" s="1532"/>
      <c r="B13" s="1533"/>
      <c r="C13" s="1161"/>
      <c r="D13" s="1249"/>
      <c r="E13" s="800"/>
      <c r="F13" s="801"/>
      <c r="G13" s="802"/>
      <c r="H13" s="802"/>
      <c r="I13" s="803"/>
      <c r="J13" s="804"/>
      <c r="K13" s="805"/>
      <c r="L13" s="803"/>
      <c r="M13" s="804">
        <v>1</v>
      </c>
      <c r="N13" s="112">
        <f>IF((SUM(F13:M13)=0),"",SUM(F13:M13))</f>
        <v>1</v>
      </c>
      <c r="O13" s="812">
        <f>IF(SUM(F13:M13)=0,"",E13*N13)</f>
        <v>0</v>
      </c>
      <c r="P13" s="68"/>
      <c r="Q13" s="373"/>
      <c r="T13" s="93"/>
      <c r="U13" s="93"/>
      <c r="V13" s="93"/>
    </row>
    <row r="14" spans="1:22" ht="15" customHeight="1" x14ac:dyDescent="0.35">
      <c r="A14" s="1534"/>
      <c r="B14" s="1535"/>
      <c r="C14" s="1162"/>
      <c r="D14" s="1250"/>
      <c r="E14" s="806"/>
      <c r="F14" s="807"/>
      <c r="G14" s="808"/>
      <c r="H14" s="808"/>
      <c r="I14" s="809"/>
      <c r="J14" s="810"/>
      <c r="K14" s="811"/>
      <c r="L14" s="809"/>
      <c r="M14" s="810"/>
      <c r="N14" s="388" t="str">
        <f t="shared" ref="N14:N17" si="0">IF((SUM(F14:M14)=0),"",SUM(F14:M14))</f>
        <v/>
      </c>
      <c r="O14" s="813" t="str">
        <f t="shared" ref="O14:O17" si="1">IF(SUM(F14:M14)=0,"",E14*N14)</f>
        <v/>
      </c>
      <c r="P14" s="385"/>
      <c r="Q14" s="386"/>
      <c r="R14" s="385"/>
      <c r="S14" s="385"/>
      <c r="T14" s="93"/>
      <c r="U14" s="93"/>
      <c r="V14" s="93"/>
    </row>
    <row r="15" spans="1:22" ht="15" customHeight="1" x14ac:dyDescent="0.35">
      <c r="A15" s="1534"/>
      <c r="B15" s="1535"/>
      <c r="C15" s="1162"/>
      <c r="D15" s="1250"/>
      <c r="E15" s="806"/>
      <c r="F15" s="807"/>
      <c r="G15" s="808"/>
      <c r="H15" s="808"/>
      <c r="I15" s="809"/>
      <c r="J15" s="810"/>
      <c r="K15" s="811"/>
      <c r="L15" s="809"/>
      <c r="M15" s="810"/>
      <c r="N15" s="388" t="str">
        <f t="shared" si="0"/>
        <v/>
      </c>
      <c r="O15" s="813" t="str">
        <f t="shared" si="1"/>
        <v/>
      </c>
      <c r="P15" s="385"/>
      <c r="Q15" s="386"/>
      <c r="R15" s="385"/>
      <c r="S15" s="385"/>
      <c r="T15" s="93"/>
      <c r="U15" s="93"/>
      <c r="V15" s="93"/>
    </row>
    <row r="16" spans="1:22" ht="15" customHeight="1" x14ac:dyDescent="0.35">
      <c r="A16" s="1534"/>
      <c r="B16" s="1535"/>
      <c r="C16" s="1162"/>
      <c r="D16" s="1250"/>
      <c r="E16" s="806"/>
      <c r="F16" s="807"/>
      <c r="G16" s="808"/>
      <c r="H16" s="808"/>
      <c r="I16" s="809"/>
      <c r="J16" s="810"/>
      <c r="K16" s="811"/>
      <c r="L16" s="809"/>
      <c r="M16" s="810"/>
      <c r="N16" s="388" t="str">
        <f t="shared" si="0"/>
        <v/>
      </c>
      <c r="O16" s="813" t="str">
        <f t="shared" si="1"/>
        <v/>
      </c>
      <c r="P16" s="385"/>
      <c r="Q16" s="386"/>
      <c r="R16" s="385"/>
      <c r="S16" s="385"/>
      <c r="T16" s="93"/>
      <c r="U16" s="93"/>
      <c r="V16" s="93"/>
    </row>
    <row r="17" spans="1:22" ht="15" customHeight="1" x14ac:dyDescent="0.35">
      <c r="A17" s="1534"/>
      <c r="B17" s="1535"/>
      <c r="C17" s="1162"/>
      <c r="D17" s="1250"/>
      <c r="E17" s="806"/>
      <c r="F17" s="807"/>
      <c r="G17" s="808"/>
      <c r="H17" s="808"/>
      <c r="I17" s="809"/>
      <c r="J17" s="810"/>
      <c r="K17" s="811"/>
      <c r="L17" s="809"/>
      <c r="M17" s="810"/>
      <c r="N17" s="388" t="str">
        <f t="shared" si="0"/>
        <v/>
      </c>
      <c r="O17" s="813" t="str">
        <f t="shared" si="1"/>
        <v/>
      </c>
      <c r="P17" s="385"/>
      <c r="Q17" s="386"/>
      <c r="R17" s="385"/>
      <c r="S17" s="385"/>
      <c r="T17" s="93"/>
      <c r="U17" s="93"/>
      <c r="V17" s="93"/>
    </row>
    <row r="18" spans="1:22" ht="15" hidden="1" customHeight="1" x14ac:dyDescent="0.35">
      <c r="A18" s="1534"/>
      <c r="B18" s="1535"/>
      <c r="C18" s="1162"/>
      <c r="D18" s="1250"/>
      <c r="E18" s="806"/>
      <c r="F18" s="807"/>
      <c r="G18" s="808"/>
      <c r="H18" s="808"/>
      <c r="I18" s="809"/>
      <c r="J18" s="810"/>
      <c r="K18" s="811"/>
      <c r="L18" s="809"/>
      <c r="M18" s="810"/>
      <c r="N18" s="388" t="str">
        <f t="shared" ref="N18:N22" si="2">IF((SUM(F18:M18)=0),"",SUM(F18:M18))</f>
        <v/>
      </c>
      <c r="O18" s="813" t="str">
        <f t="shared" ref="O18:O22" si="3">IF(SUM(F18:M18)=0,"",E18*N18)</f>
        <v/>
      </c>
      <c r="P18" s="68"/>
      <c r="Q18" s="373"/>
      <c r="T18" s="93"/>
      <c r="U18" s="93"/>
      <c r="V18" s="93"/>
    </row>
    <row r="19" spans="1:22" ht="15" hidden="1" customHeight="1" x14ac:dyDescent="0.35">
      <c r="A19" s="1534"/>
      <c r="B19" s="1535"/>
      <c r="C19" s="1162"/>
      <c r="D19" s="1250"/>
      <c r="E19" s="806"/>
      <c r="F19" s="807"/>
      <c r="G19" s="808"/>
      <c r="H19" s="808"/>
      <c r="I19" s="809"/>
      <c r="J19" s="810"/>
      <c r="K19" s="811"/>
      <c r="L19" s="809"/>
      <c r="M19" s="810"/>
      <c r="N19" s="388" t="str">
        <f t="shared" si="2"/>
        <v/>
      </c>
      <c r="O19" s="813" t="str">
        <f t="shared" si="3"/>
        <v/>
      </c>
      <c r="P19" s="385"/>
      <c r="Q19" s="386"/>
      <c r="R19" s="385"/>
      <c r="S19" s="385"/>
      <c r="T19" s="93"/>
      <c r="U19" s="93"/>
      <c r="V19" s="93"/>
    </row>
    <row r="20" spans="1:22" ht="15" hidden="1" customHeight="1" x14ac:dyDescent="0.35">
      <c r="A20" s="1534"/>
      <c r="B20" s="1535"/>
      <c r="C20" s="1162"/>
      <c r="D20" s="1250"/>
      <c r="E20" s="806"/>
      <c r="F20" s="807"/>
      <c r="G20" s="808"/>
      <c r="H20" s="808"/>
      <c r="I20" s="809"/>
      <c r="J20" s="810"/>
      <c r="K20" s="811"/>
      <c r="L20" s="809"/>
      <c r="M20" s="810"/>
      <c r="N20" s="388" t="str">
        <f t="shared" si="2"/>
        <v/>
      </c>
      <c r="O20" s="813" t="str">
        <f t="shared" si="3"/>
        <v/>
      </c>
      <c r="P20" s="68"/>
      <c r="Q20" s="373"/>
      <c r="T20" s="93"/>
      <c r="U20" s="93"/>
      <c r="V20" s="93"/>
    </row>
    <row r="21" spans="1:22" ht="15" hidden="1" customHeight="1" x14ac:dyDescent="0.35">
      <c r="A21" s="1534"/>
      <c r="B21" s="1535"/>
      <c r="C21" s="1162"/>
      <c r="D21" s="1250"/>
      <c r="E21" s="806"/>
      <c r="F21" s="807"/>
      <c r="G21" s="808"/>
      <c r="H21" s="808"/>
      <c r="I21" s="809"/>
      <c r="J21" s="810"/>
      <c r="K21" s="811"/>
      <c r="L21" s="809"/>
      <c r="M21" s="810"/>
      <c r="N21" s="388" t="str">
        <f t="shared" si="2"/>
        <v/>
      </c>
      <c r="O21" s="813" t="str">
        <f t="shared" si="3"/>
        <v/>
      </c>
      <c r="P21" s="68"/>
      <c r="Q21" s="373"/>
      <c r="S21" s="92"/>
      <c r="T21" s="93"/>
      <c r="U21" s="93"/>
      <c r="V21" s="93"/>
    </row>
    <row r="22" spans="1:22" hidden="1" x14ac:dyDescent="0.35">
      <c r="A22" s="1534"/>
      <c r="B22" s="1535"/>
      <c r="C22" s="1162"/>
      <c r="D22" s="1250"/>
      <c r="E22" s="806"/>
      <c r="F22" s="807"/>
      <c r="G22" s="808"/>
      <c r="H22" s="808"/>
      <c r="I22" s="809"/>
      <c r="J22" s="810"/>
      <c r="K22" s="811"/>
      <c r="L22" s="809"/>
      <c r="M22" s="810"/>
      <c r="N22" s="388" t="str">
        <f t="shared" si="2"/>
        <v/>
      </c>
      <c r="O22" s="813" t="str">
        <f t="shared" si="3"/>
        <v/>
      </c>
      <c r="P22" s="68"/>
      <c r="Q22" s="373"/>
      <c r="S22" s="92"/>
      <c r="T22" s="93"/>
      <c r="U22" s="93"/>
      <c r="V22" s="93"/>
    </row>
    <row r="23" spans="1:22" x14ac:dyDescent="0.35">
      <c r="A23" s="1538" t="s">
        <v>103</v>
      </c>
      <c r="B23" s="1538"/>
      <c r="C23" s="1538"/>
      <c r="D23" s="1539"/>
      <c r="E23" s="1539"/>
      <c r="F23" s="104">
        <f>SUM(F13:F22)</f>
        <v>0</v>
      </c>
      <c r="G23" s="1153">
        <f>SUM(G13:G22)</f>
        <v>0</v>
      </c>
      <c r="H23" s="105">
        <f t="shared" ref="H23:M23" si="4">SUM(H13:H22)</f>
        <v>0</v>
      </c>
      <c r="I23" s="121">
        <f t="shared" si="4"/>
        <v>0</v>
      </c>
      <c r="J23" s="116">
        <f t="shared" si="4"/>
        <v>0</v>
      </c>
      <c r="K23" s="118">
        <f t="shared" ref="K23:L23" si="5">SUM(K13:K22)</f>
        <v>0</v>
      </c>
      <c r="L23" s="121">
        <f t="shared" si="5"/>
        <v>0</v>
      </c>
      <c r="M23" s="116">
        <f t="shared" si="4"/>
        <v>1</v>
      </c>
      <c r="N23" s="105">
        <f>SUM(N13:N22)</f>
        <v>1</v>
      </c>
      <c r="O23" s="106"/>
      <c r="P23" s="68"/>
      <c r="Q23" s="373"/>
      <c r="S23" s="92"/>
      <c r="T23" s="93"/>
      <c r="V23" s="93"/>
    </row>
    <row r="24" spans="1:22" x14ac:dyDescent="0.35">
      <c r="A24" s="1540" t="s">
        <v>102</v>
      </c>
      <c r="B24" s="1540"/>
      <c r="C24" s="1540"/>
      <c r="D24" s="1541"/>
      <c r="E24" s="1560"/>
      <c r="F24" s="156">
        <f>SUMPRODUCT(F13:F22,$E13:$E22)</f>
        <v>0</v>
      </c>
      <c r="G24" s="156">
        <f>SUMPRODUCT(G13:G22,$E13:$E22)</f>
        <v>0</v>
      </c>
      <c r="H24" s="156">
        <f t="shared" ref="H24:M24" si="6">SUMPRODUCT(H13:H22,$E13:$E22)</f>
        <v>0</v>
      </c>
      <c r="I24" s="157">
        <f t="shared" si="6"/>
        <v>0</v>
      </c>
      <c r="J24" s="158">
        <f t="shared" si="6"/>
        <v>0</v>
      </c>
      <c r="K24" s="159">
        <f t="shared" ref="K24:L24" si="7">SUMPRODUCT(K13:K22,$E13:$E22)</f>
        <v>0</v>
      </c>
      <c r="L24" s="157">
        <f t="shared" si="7"/>
        <v>0</v>
      </c>
      <c r="M24" s="158">
        <f t="shared" si="6"/>
        <v>0</v>
      </c>
      <c r="O24" s="1568">
        <f>INT(SUM(O13:O22))</f>
        <v>0</v>
      </c>
      <c r="P24" s="68"/>
      <c r="Q24" s="68"/>
      <c r="S24" s="92"/>
      <c r="T24" s="93"/>
      <c r="U24" s="93"/>
      <c r="V24" s="93"/>
    </row>
    <row r="25" spans="1:22" ht="15" customHeight="1" x14ac:dyDescent="0.35">
      <c r="A25" s="1525" t="s">
        <v>279</v>
      </c>
      <c r="B25" s="1525"/>
      <c r="C25" s="1525"/>
      <c r="D25" s="1525"/>
      <c r="E25" s="1525"/>
      <c r="F25" s="1573">
        <f>F24+G24</f>
        <v>0</v>
      </c>
      <c r="G25" s="1574"/>
      <c r="H25" s="1518">
        <f>H24+I24+J24</f>
        <v>0</v>
      </c>
      <c r="I25" s="1519"/>
      <c r="J25" s="1520"/>
      <c r="K25" s="1518">
        <f>K24+L24+M24</f>
        <v>0</v>
      </c>
      <c r="L25" s="1519"/>
      <c r="M25" s="1520"/>
      <c r="O25" s="1569"/>
      <c r="Q25" s="92"/>
      <c r="R25" s="92"/>
      <c r="S25" s="92"/>
      <c r="T25" s="92"/>
      <c r="U25" s="92"/>
      <c r="V25" s="93"/>
    </row>
    <row r="26" spans="1:22" x14ac:dyDescent="0.35">
      <c r="A26" s="1567" t="s">
        <v>277</v>
      </c>
      <c r="B26" s="1567"/>
      <c r="D26" s="92"/>
      <c r="E26" s="92"/>
      <c r="F26" s="103"/>
      <c r="G26" s="1154"/>
      <c r="H26" s="92"/>
      <c r="I26" s="92"/>
      <c r="J26" s="92"/>
      <c r="K26" s="92"/>
      <c r="L26" s="372"/>
      <c r="M26" s="92"/>
      <c r="N26" s="92"/>
      <c r="O26" s="92"/>
      <c r="P26" s="92"/>
      <c r="Q26" s="92"/>
      <c r="R26" s="92"/>
      <c r="S26" s="92"/>
      <c r="T26" s="93"/>
      <c r="U26" s="93"/>
      <c r="V26" s="93"/>
    </row>
    <row r="27" spans="1:22" ht="31.5" customHeight="1" thickBot="1" x14ac:dyDescent="0.4">
      <c r="A27" s="1523"/>
      <c r="B27" s="1524"/>
      <c r="C27" s="1548" t="s">
        <v>436</v>
      </c>
      <c r="D27" s="1549"/>
      <c r="E27" s="1549"/>
      <c r="F27" s="1549"/>
      <c r="G27" s="1549"/>
      <c r="H27" s="1549"/>
      <c r="I27" s="1549"/>
      <c r="J27" s="1549"/>
      <c r="K27" s="1549"/>
      <c r="L27" s="1549"/>
      <c r="M27" s="1549"/>
      <c r="N27" s="1549"/>
      <c r="O27" s="1550"/>
      <c r="P27" s="92"/>
      <c r="Q27" s="92"/>
      <c r="R27" s="92"/>
      <c r="S27" s="92"/>
      <c r="T27" s="92"/>
      <c r="U27" s="92"/>
      <c r="V27" s="92"/>
    </row>
    <row r="28" spans="1:22" ht="15" customHeight="1" x14ac:dyDescent="0.35">
      <c r="A28" s="1551" t="s">
        <v>540</v>
      </c>
      <c r="B28" s="1552"/>
      <c r="C28" s="1565" t="s">
        <v>470</v>
      </c>
      <c r="D28" s="1545" t="s">
        <v>158</v>
      </c>
      <c r="E28" s="1545" t="s">
        <v>159</v>
      </c>
      <c r="F28" s="1526" t="s">
        <v>85</v>
      </c>
      <c r="G28" s="1527"/>
      <c r="H28" s="1527"/>
      <c r="I28" s="1527"/>
      <c r="J28" s="1527"/>
      <c r="K28" s="1527"/>
      <c r="L28" s="1527"/>
      <c r="M28" s="1527"/>
      <c r="N28" s="1527"/>
      <c r="O28" s="1528" t="s">
        <v>530</v>
      </c>
      <c r="P28" s="92"/>
      <c r="R28" s="92"/>
      <c r="S28" s="92"/>
      <c r="T28" s="92"/>
      <c r="U28" s="93"/>
      <c r="V28" s="93"/>
    </row>
    <row r="29" spans="1:22" ht="15" customHeight="1" x14ac:dyDescent="0.35">
      <c r="A29" s="1553"/>
      <c r="B29" s="1554"/>
      <c r="C29" s="1565"/>
      <c r="D29" s="1545"/>
      <c r="E29" s="1545"/>
      <c r="F29" s="1562" t="s">
        <v>96</v>
      </c>
      <c r="G29" s="1564"/>
      <c r="H29" s="1511" t="s">
        <v>127</v>
      </c>
      <c r="I29" s="1512"/>
      <c r="J29" s="1512"/>
      <c r="K29" s="1513" t="s">
        <v>93</v>
      </c>
      <c r="L29" s="1513"/>
      <c r="M29" s="1513"/>
      <c r="N29" s="1521" t="s">
        <v>78</v>
      </c>
      <c r="O29" s="1529"/>
      <c r="P29" s="92"/>
      <c r="R29" s="92"/>
      <c r="S29" s="92"/>
      <c r="T29" s="92"/>
      <c r="U29" s="93"/>
      <c r="V29" s="93"/>
    </row>
    <row r="30" spans="1:22" s="94" customFormat="1" x14ac:dyDescent="0.35">
      <c r="A30" s="1555"/>
      <c r="B30" s="1556"/>
      <c r="C30" s="1566"/>
      <c r="D30" s="1546"/>
      <c r="E30" s="1546"/>
      <c r="F30" s="119" t="s">
        <v>97</v>
      </c>
      <c r="G30" s="119" t="s">
        <v>465</v>
      </c>
      <c r="H30" s="119" t="s">
        <v>82</v>
      </c>
      <c r="I30" s="120" t="s">
        <v>83</v>
      </c>
      <c r="J30" s="115" t="s">
        <v>84</v>
      </c>
      <c r="K30" s="117" t="s">
        <v>94</v>
      </c>
      <c r="L30" s="120" t="s">
        <v>95</v>
      </c>
      <c r="M30" s="115" t="s">
        <v>129</v>
      </c>
      <c r="N30" s="1531"/>
      <c r="O30" s="1530"/>
    </row>
    <row r="31" spans="1:22" ht="15" customHeight="1" x14ac:dyDescent="0.35">
      <c r="A31" s="1532"/>
      <c r="B31" s="1533"/>
      <c r="C31" s="1246"/>
      <c r="D31" s="800"/>
      <c r="E31" s="1267" t="str">
        <f>IF(ISBLANK(D31),"",D31/$K$5)</f>
        <v/>
      </c>
      <c r="F31" s="801"/>
      <c r="G31" s="802"/>
      <c r="H31" s="802"/>
      <c r="I31" s="803"/>
      <c r="J31" s="804"/>
      <c r="K31" s="805"/>
      <c r="L31" s="803"/>
      <c r="M31" s="804"/>
      <c r="N31" s="112" t="str">
        <f>IF((SUM(F31:M31)=0),"",SUM(F31:M31))</f>
        <v/>
      </c>
      <c r="O31" s="812" t="str">
        <f>IF(SUM(F31:M31)=0,"",E31*N31)</f>
        <v/>
      </c>
      <c r="P31" s="92"/>
      <c r="R31" s="92"/>
      <c r="S31" s="92"/>
      <c r="T31" s="93"/>
      <c r="U31" s="93"/>
      <c r="V31" s="93"/>
    </row>
    <row r="32" spans="1:22" ht="15" customHeight="1" x14ac:dyDescent="0.35">
      <c r="A32" s="1534"/>
      <c r="B32" s="1535"/>
      <c r="C32" s="1247"/>
      <c r="D32" s="806"/>
      <c r="E32" s="1268" t="str">
        <f t="shared" ref="E32:E40" si="8">IF(ISBLANK(D32),"",D32/$K$5)</f>
        <v/>
      </c>
      <c r="F32" s="807"/>
      <c r="G32" s="808"/>
      <c r="H32" s="808"/>
      <c r="I32" s="809"/>
      <c r="J32" s="810"/>
      <c r="K32" s="811"/>
      <c r="L32" s="809"/>
      <c r="M32" s="810"/>
      <c r="N32" s="388" t="str">
        <f t="shared" ref="N32:N40" si="9">IF((SUM(F32:M32)=0),"",SUM(F32:M32))</f>
        <v/>
      </c>
      <c r="O32" s="813" t="str">
        <f t="shared" ref="O32:O40" si="10">IF(SUM(F32:M32)=0,"",E32*N32)</f>
        <v/>
      </c>
      <c r="P32" s="385"/>
      <c r="R32" s="385"/>
      <c r="S32" s="385"/>
      <c r="T32" s="93"/>
      <c r="U32" s="93"/>
      <c r="V32" s="93"/>
    </row>
    <row r="33" spans="1:22" ht="15" customHeight="1" x14ac:dyDescent="0.35">
      <c r="A33" s="1534"/>
      <c r="B33" s="1535"/>
      <c r="C33" s="1247"/>
      <c r="D33" s="806"/>
      <c r="E33" s="1268" t="str">
        <f t="shared" si="8"/>
        <v/>
      </c>
      <c r="F33" s="807"/>
      <c r="G33" s="808"/>
      <c r="H33" s="808"/>
      <c r="I33" s="809"/>
      <c r="J33" s="810"/>
      <c r="K33" s="811"/>
      <c r="L33" s="809"/>
      <c r="M33" s="810"/>
      <c r="N33" s="388" t="str">
        <f t="shared" si="9"/>
        <v/>
      </c>
      <c r="O33" s="813" t="str">
        <f t="shared" si="10"/>
        <v/>
      </c>
      <c r="P33" s="385"/>
      <c r="R33" s="385"/>
      <c r="S33" s="385"/>
      <c r="T33" s="93"/>
      <c r="U33" s="93"/>
      <c r="V33" s="93"/>
    </row>
    <row r="34" spans="1:22" ht="15" customHeight="1" x14ac:dyDescent="0.35">
      <c r="A34" s="1534"/>
      <c r="B34" s="1535"/>
      <c r="C34" s="1247"/>
      <c r="D34" s="806"/>
      <c r="E34" s="1268" t="str">
        <f t="shared" si="8"/>
        <v/>
      </c>
      <c r="F34" s="807"/>
      <c r="G34" s="808"/>
      <c r="H34" s="808"/>
      <c r="I34" s="809"/>
      <c r="J34" s="810"/>
      <c r="K34" s="811"/>
      <c r="L34" s="809"/>
      <c r="M34" s="810"/>
      <c r="N34" s="388" t="str">
        <f t="shared" si="9"/>
        <v/>
      </c>
      <c r="O34" s="813" t="str">
        <f t="shared" si="10"/>
        <v/>
      </c>
      <c r="P34" s="385"/>
      <c r="R34" s="385"/>
      <c r="S34" s="385"/>
      <c r="T34" s="93"/>
      <c r="U34" s="93"/>
      <c r="V34" s="93"/>
    </row>
    <row r="35" spans="1:22" ht="15" customHeight="1" x14ac:dyDescent="0.35">
      <c r="A35" s="1534"/>
      <c r="B35" s="1535"/>
      <c r="C35" s="1247"/>
      <c r="D35" s="806"/>
      <c r="E35" s="1268" t="str">
        <f t="shared" si="8"/>
        <v/>
      </c>
      <c r="F35" s="807"/>
      <c r="G35" s="808"/>
      <c r="H35" s="808"/>
      <c r="I35" s="809"/>
      <c r="J35" s="810"/>
      <c r="K35" s="811"/>
      <c r="L35" s="809"/>
      <c r="M35" s="810"/>
      <c r="N35" s="388" t="str">
        <f t="shared" si="9"/>
        <v/>
      </c>
      <c r="O35" s="813" t="str">
        <f t="shared" si="10"/>
        <v/>
      </c>
      <c r="P35" s="385"/>
      <c r="R35" s="385"/>
      <c r="S35" s="385"/>
      <c r="T35" s="93"/>
      <c r="U35" s="93"/>
      <c r="V35" s="93"/>
    </row>
    <row r="36" spans="1:22" ht="15" hidden="1" customHeight="1" x14ac:dyDescent="0.35">
      <c r="A36" s="1534"/>
      <c r="B36" s="1535"/>
      <c r="C36" s="1247"/>
      <c r="D36" s="806"/>
      <c r="E36" s="1268" t="str">
        <f t="shared" si="8"/>
        <v/>
      </c>
      <c r="F36" s="807"/>
      <c r="G36" s="808"/>
      <c r="H36" s="808"/>
      <c r="I36" s="809"/>
      <c r="J36" s="810"/>
      <c r="K36" s="811"/>
      <c r="L36" s="809"/>
      <c r="M36" s="810"/>
      <c r="N36" s="388" t="str">
        <f t="shared" si="9"/>
        <v/>
      </c>
      <c r="O36" s="813" t="str">
        <f t="shared" si="10"/>
        <v/>
      </c>
      <c r="P36" s="385"/>
      <c r="R36" s="385"/>
      <c r="S36" s="385"/>
      <c r="T36" s="93"/>
      <c r="U36" s="93"/>
      <c r="V36" s="93"/>
    </row>
    <row r="37" spans="1:22" ht="15" hidden="1" customHeight="1" x14ac:dyDescent="0.35">
      <c r="A37" s="1534"/>
      <c r="B37" s="1535"/>
      <c r="C37" s="1247"/>
      <c r="D37" s="806"/>
      <c r="E37" s="1268" t="str">
        <f t="shared" si="8"/>
        <v/>
      </c>
      <c r="F37" s="807"/>
      <c r="G37" s="808"/>
      <c r="H37" s="808"/>
      <c r="I37" s="809"/>
      <c r="J37" s="810"/>
      <c r="K37" s="811"/>
      <c r="L37" s="809"/>
      <c r="M37" s="810"/>
      <c r="N37" s="388" t="str">
        <f t="shared" si="9"/>
        <v/>
      </c>
      <c r="O37" s="813" t="str">
        <f t="shared" si="10"/>
        <v/>
      </c>
      <c r="P37" s="92"/>
      <c r="R37" s="92"/>
      <c r="S37" s="92"/>
      <c r="T37" s="93"/>
      <c r="U37" s="93"/>
      <c r="V37" s="93"/>
    </row>
    <row r="38" spans="1:22" ht="15" hidden="1" customHeight="1" x14ac:dyDescent="0.35">
      <c r="A38" s="1534"/>
      <c r="B38" s="1535"/>
      <c r="C38" s="1247"/>
      <c r="D38" s="806"/>
      <c r="E38" s="1268" t="str">
        <f t="shared" si="8"/>
        <v/>
      </c>
      <c r="F38" s="807"/>
      <c r="G38" s="808"/>
      <c r="H38" s="808"/>
      <c r="I38" s="809"/>
      <c r="J38" s="810"/>
      <c r="K38" s="811"/>
      <c r="L38" s="809"/>
      <c r="M38" s="810"/>
      <c r="N38" s="388" t="str">
        <f t="shared" si="9"/>
        <v/>
      </c>
      <c r="O38" s="813" t="str">
        <f t="shared" si="10"/>
        <v/>
      </c>
      <c r="P38" s="92"/>
      <c r="R38" s="92"/>
      <c r="S38" s="92"/>
      <c r="T38" s="93"/>
      <c r="U38" s="93"/>
      <c r="V38" s="93"/>
    </row>
    <row r="39" spans="1:22" ht="15" hidden="1" customHeight="1" x14ac:dyDescent="0.35">
      <c r="A39" s="1534"/>
      <c r="B39" s="1535"/>
      <c r="C39" s="1247"/>
      <c r="D39" s="806"/>
      <c r="E39" s="1268" t="str">
        <f t="shared" si="8"/>
        <v/>
      </c>
      <c r="F39" s="807"/>
      <c r="G39" s="808"/>
      <c r="H39" s="808"/>
      <c r="I39" s="809"/>
      <c r="J39" s="810"/>
      <c r="K39" s="811"/>
      <c r="L39" s="809"/>
      <c r="M39" s="810"/>
      <c r="N39" s="388" t="str">
        <f t="shared" si="9"/>
        <v/>
      </c>
      <c r="O39" s="813" t="str">
        <f t="shared" si="10"/>
        <v/>
      </c>
      <c r="P39" s="92"/>
      <c r="R39" s="92"/>
      <c r="S39" s="92"/>
      <c r="T39" s="93"/>
      <c r="U39" s="93"/>
      <c r="V39" s="93"/>
    </row>
    <row r="40" spans="1:22" hidden="1" x14ac:dyDescent="0.35">
      <c r="A40" s="1534"/>
      <c r="B40" s="1535"/>
      <c r="C40" s="1247"/>
      <c r="D40" s="806"/>
      <c r="E40" s="1268" t="str">
        <f t="shared" si="8"/>
        <v/>
      </c>
      <c r="F40" s="807"/>
      <c r="G40" s="808"/>
      <c r="H40" s="808"/>
      <c r="I40" s="809"/>
      <c r="J40" s="810"/>
      <c r="K40" s="811"/>
      <c r="L40" s="809"/>
      <c r="M40" s="810"/>
      <c r="N40" s="388" t="str">
        <f t="shared" si="9"/>
        <v/>
      </c>
      <c r="O40" s="813" t="str">
        <f t="shared" si="10"/>
        <v/>
      </c>
      <c r="P40" s="92"/>
      <c r="R40" s="92"/>
      <c r="S40" s="92"/>
      <c r="T40" s="93"/>
      <c r="U40" s="93"/>
      <c r="V40" s="93"/>
    </row>
    <row r="41" spans="1:22" x14ac:dyDescent="0.35">
      <c r="A41" s="1538" t="s">
        <v>103</v>
      </c>
      <c r="B41" s="1538"/>
      <c r="C41" s="1538"/>
      <c r="D41" s="1539"/>
      <c r="E41" s="1539"/>
      <c r="F41" s="104">
        <f>SUM(F31:F40)</f>
        <v>0</v>
      </c>
      <c r="G41" s="1153">
        <f>SUM(G31:G40)</f>
        <v>0</v>
      </c>
      <c r="H41" s="105">
        <f t="shared" ref="H41:M41" si="11">SUM(H31:H40)</f>
        <v>0</v>
      </c>
      <c r="I41" s="121">
        <f t="shared" si="11"/>
        <v>0</v>
      </c>
      <c r="J41" s="116">
        <f t="shared" si="11"/>
        <v>0</v>
      </c>
      <c r="K41" s="118">
        <f t="shared" ref="K41:L41" si="12">SUM(K31:K40)</f>
        <v>0</v>
      </c>
      <c r="L41" s="121">
        <f t="shared" si="12"/>
        <v>0</v>
      </c>
      <c r="M41" s="116">
        <f t="shared" si="11"/>
        <v>0</v>
      </c>
      <c r="N41" s="105">
        <f>SUM(N31:N40)</f>
        <v>0</v>
      </c>
      <c r="O41" s="106"/>
      <c r="P41" s="92"/>
      <c r="Q41" s="92"/>
      <c r="R41" s="92"/>
      <c r="S41" s="92"/>
      <c r="T41" s="93"/>
      <c r="U41" s="92"/>
      <c r="V41" s="93"/>
    </row>
    <row r="42" spans="1:22" x14ac:dyDescent="0.35">
      <c r="A42" s="1540" t="s">
        <v>102</v>
      </c>
      <c r="B42" s="1540"/>
      <c r="C42" s="1540"/>
      <c r="D42" s="1541"/>
      <c r="E42" s="1560"/>
      <c r="F42" s="156">
        <f>SUMPRODUCT(F31:F40,$E31:$E40)</f>
        <v>0</v>
      </c>
      <c r="G42" s="156">
        <f>SUMPRODUCT(G31:G40,$E31:$E40)</f>
        <v>0</v>
      </c>
      <c r="H42" s="156">
        <f t="shared" ref="H42:M42" si="13">SUMPRODUCT(H31:H40,$E31:$E40)</f>
        <v>0</v>
      </c>
      <c r="I42" s="157">
        <f t="shared" si="13"/>
        <v>0</v>
      </c>
      <c r="J42" s="158">
        <f t="shared" si="13"/>
        <v>0</v>
      </c>
      <c r="K42" s="159">
        <f t="shared" ref="K42:L42" si="14">SUMPRODUCT(K31:K40,$E31:$E40)</f>
        <v>0</v>
      </c>
      <c r="L42" s="157">
        <f t="shared" si="14"/>
        <v>0</v>
      </c>
      <c r="M42" s="158">
        <f t="shared" si="13"/>
        <v>0</v>
      </c>
      <c r="O42" s="1568">
        <f>INT(SUM(O31:O40))</f>
        <v>0</v>
      </c>
      <c r="P42" s="92"/>
      <c r="Q42" s="92"/>
      <c r="R42" s="92"/>
      <c r="S42" s="92"/>
      <c r="T42" s="93"/>
      <c r="U42" s="93"/>
      <c r="V42" s="93"/>
    </row>
    <row r="43" spans="1:22" ht="15" customHeight="1" x14ac:dyDescent="0.35">
      <c r="A43" s="1525" t="s">
        <v>280</v>
      </c>
      <c r="B43" s="1525"/>
      <c r="C43" s="1525"/>
      <c r="D43" s="1525"/>
      <c r="E43" s="1525"/>
      <c r="F43" s="1573">
        <f>F42+G42</f>
        <v>0</v>
      </c>
      <c r="G43" s="1574"/>
      <c r="H43" s="1518">
        <f>H42+I42+J42</f>
        <v>0</v>
      </c>
      <c r="I43" s="1519"/>
      <c r="J43" s="1520"/>
      <c r="K43" s="1518">
        <f>K42+L42+M42</f>
        <v>0</v>
      </c>
      <c r="L43" s="1519"/>
      <c r="M43" s="1520"/>
      <c r="O43" s="1569"/>
      <c r="Q43" s="92"/>
      <c r="R43" s="92"/>
      <c r="S43" s="92"/>
      <c r="T43" s="92"/>
      <c r="U43" s="92"/>
      <c r="V43" s="93"/>
    </row>
    <row r="44" spans="1:22" ht="15" customHeight="1" x14ac:dyDescent="0.35">
      <c r="A44" s="107"/>
      <c r="B44" s="107"/>
      <c r="C44" s="107"/>
      <c r="D44" s="107"/>
      <c r="E44" s="107"/>
      <c r="F44" s="107"/>
      <c r="G44" s="1150"/>
      <c r="H44" s="107"/>
      <c r="I44" s="107"/>
      <c r="J44" s="107"/>
      <c r="K44" s="107"/>
      <c r="L44" s="370"/>
      <c r="M44" s="107"/>
      <c r="N44" s="107"/>
      <c r="O44" s="107"/>
      <c r="P44" s="107"/>
      <c r="Q44" s="92"/>
      <c r="R44" s="92"/>
      <c r="S44" s="92"/>
      <c r="T44" s="92"/>
      <c r="U44" s="92"/>
      <c r="V44" s="93"/>
    </row>
    <row r="45" spans="1:22" ht="15" customHeight="1" x14ac:dyDescent="0.35">
      <c r="A45" s="97"/>
      <c r="B45" s="97"/>
      <c r="C45" s="97"/>
      <c r="D45" s="97"/>
      <c r="F45" s="98"/>
      <c r="G45" s="98"/>
      <c r="H45" s="94"/>
      <c r="I45" s="95"/>
      <c r="J45" s="96"/>
      <c r="K45" s="96"/>
      <c r="L45" s="96"/>
      <c r="M45" s="96"/>
      <c r="Q45" s="92"/>
      <c r="R45" s="92"/>
      <c r="S45" s="92"/>
      <c r="T45" s="92"/>
      <c r="U45" s="92"/>
      <c r="V45" s="93"/>
    </row>
    <row r="46" spans="1:22" ht="15" customHeight="1" x14ac:dyDescent="0.35">
      <c r="A46" s="405" t="s">
        <v>87</v>
      </c>
      <c r="B46" s="97"/>
      <c r="C46" s="97"/>
      <c r="D46" s="97"/>
      <c r="F46" s="1562" t="s">
        <v>96</v>
      </c>
      <c r="G46" s="1564"/>
      <c r="H46" s="1511" t="s">
        <v>127</v>
      </c>
      <c r="I46" s="1512"/>
      <c r="J46" s="1512"/>
      <c r="K46" s="1513" t="s">
        <v>93</v>
      </c>
      <c r="L46" s="1513"/>
      <c r="M46" s="1513"/>
      <c r="Q46" s="68"/>
      <c r="V46" s="93"/>
    </row>
    <row r="47" spans="1:22" ht="15" customHeight="1" thickBot="1" x14ac:dyDescent="0.4">
      <c r="A47" s="97"/>
      <c r="B47" s="97"/>
      <c r="C47" s="97"/>
      <c r="D47" s="97"/>
      <c r="F47" s="119" t="s">
        <v>97</v>
      </c>
      <c r="G47" s="119" t="s">
        <v>465</v>
      </c>
      <c r="H47" s="119" t="s">
        <v>82</v>
      </c>
      <c r="I47" s="120" t="s">
        <v>83</v>
      </c>
      <c r="J47" s="115" t="s">
        <v>84</v>
      </c>
      <c r="K47" s="117" t="s">
        <v>94</v>
      </c>
      <c r="L47" s="120" t="s">
        <v>95</v>
      </c>
      <c r="M47" s="115" t="s">
        <v>129</v>
      </c>
      <c r="Q47" s="92"/>
      <c r="R47" s="92"/>
      <c r="S47" s="92"/>
      <c r="T47" s="92"/>
      <c r="U47" s="92"/>
      <c r="V47" s="93"/>
    </row>
    <row r="48" spans="1:22" ht="15" customHeight="1" thickBot="1" x14ac:dyDescent="0.4">
      <c r="A48" s="1561" t="s">
        <v>135</v>
      </c>
      <c r="B48" s="1561"/>
      <c r="C48" s="1561"/>
      <c r="D48" s="1561"/>
      <c r="E48" s="1561"/>
      <c r="F48" s="101">
        <f t="shared" ref="F48:N48" si="15">F23+F41</f>
        <v>0</v>
      </c>
      <c r="G48" s="1155">
        <f t="shared" ref="G48" si="16">G23+G41</f>
        <v>0</v>
      </c>
      <c r="H48" s="122">
        <f t="shared" si="15"/>
        <v>0</v>
      </c>
      <c r="I48" s="123">
        <f t="shared" si="15"/>
        <v>0</v>
      </c>
      <c r="J48" s="126">
        <f t="shared" si="15"/>
        <v>0</v>
      </c>
      <c r="K48" s="122">
        <f t="shared" si="15"/>
        <v>0</v>
      </c>
      <c r="L48" s="382">
        <f t="shared" ref="L48" si="17">L23+L41</f>
        <v>0</v>
      </c>
      <c r="M48" s="127">
        <f t="shared" si="15"/>
        <v>1</v>
      </c>
      <c r="N48" s="1157">
        <f t="shared" si="15"/>
        <v>1</v>
      </c>
      <c r="O48" s="617"/>
      <c r="Q48" s="68"/>
      <c r="V48" s="93"/>
    </row>
    <row r="49" spans="1:22" ht="15" customHeight="1" thickBot="1" x14ac:dyDescent="0.4">
      <c r="A49" s="1525" t="s">
        <v>104</v>
      </c>
      <c r="B49" s="1525"/>
      <c r="C49" s="1525"/>
      <c r="D49" s="1525"/>
      <c r="E49" s="1525"/>
      <c r="F49" s="159">
        <f t="shared" ref="F49:M49" si="18">F24+F42</f>
        <v>0</v>
      </c>
      <c r="G49" s="159">
        <f t="shared" ref="G49" si="19">G24+G42</f>
        <v>0</v>
      </c>
      <c r="H49" s="159">
        <f t="shared" si="18"/>
        <v>0</v>
      </c>
      <c r="I49" s="157">
        <f t="shared" si="18"/>
        <v>0</v>
      </c>
      <c r="J49" s="160">
        <f t="shared" si="18"/>
        <v>0</v>
      </c>
      <c r="K49" s="159">
        <f t="shared" si="18"/>
        <v>0</v>
      </c>
      <c r="L49" s="162">
        <f t="shared" ref="L49" si="20">L24+L42</f>
        <v>0</v>
      </c>
      <c r="M49" s="1156">
        <f t="shared" si="18"/>
        <v>0</v>
      </c>
      <c r="N49" s="1575">
        <f>INT(O24+O42)</f>
        <v>0</v>
      </c>
      <c r="O49" s="617"/>
      <c r="Q49" s="92"/>
      <c r="V49" s="93"/>
    </row>
    <row r="50" spans="1:22" ht="15" customHeight="1" thickBot="1" x14ac:dyDescent="0.4">
      <c r="A50" s="1525" t="s">
        <v>281</v>
      </c>
      <c r="B50" s="1525"/>
      <c r="C50" s="1525"/>
      <c r="D50" s="1525"/>
      <c r="E50" s="1525"/>
      <c r="F50" s="1573">
        <f>F49+G49</f>
        <v>0</v>
      </c>
      <c r="G50" s="1574"/>
      <c r="H50" s="1518">
        <f>H49+I49+J49</f>
        <v>0</v>
      </c>
      <c r="I50" s="1519"/>
      <c r="J50" s="1520"/>
      <c r="K50" s="1518">
        <f>K49+L49+M49</f>
        <v>0</v>
      </c>
      <c r="L50" s="1519"/>
      <c r="M50" s="1519"/>
      <c r="N50" s="1575"/>
      <c r="O50" s="617"/>
      <c r="Q50" s="92"/>
      <c r="R50" s="92"/>
      <c r="S50" s="92"/>
      <c r="T50" s="92"/>
      <c r="U50" s="92"/>
      <c r="V50" s="93"/>
    </row>
    <row r="51" spans="1:22" x14ac:dyDescent="0.35">
      <c r="O51" s="617"/>
      <c r="R51" s="92"/>
      <c r="S51" s="92"/>
      <c r="T51" s="92"/>
      <c r="U51" s="92"/>
      <c r="V51" s="92"/>
    </row>
    <row r="52" spans="1:22" x14ac:dyDescent="0.35">
      <c r="R52" s="92"/>
      <c r="S52" s="92"/>
      <c r="T52" s="92"/>
      <c r="U52" s="92"/>
      <c r="V52" s="92"/>
    </row>
    <row r="53" spans="1:22" ht="15" customHeight="1" x14ac:dyDescent="0.35">
      <c r="A53" s="99"/>
      <c r="B53" s="99"/>
      <c r="C53" s="99"/>
      <c r="D53" s="99"/>
      <c r="F53" s="98"/>
      <c r="G53" s="98"/>
      <c r="H53" s="94"/>
      <c r="I53" s="95"/>
      <c r="J53" s="96"/>
      <c r="K53" s="96"/>
      <c r="L53" s="96"/>
      <c r="M53" s="96"/>
      <c r="R53" s="93"/>
      <c r="S53" s="93"/>
      <c r="T53" s="93"/>
      <c r="U53" s="93"/>
      <c r="V53" s="93"/>
    </row>
    <row r="54" spans="1:22" ht="18.75" customHeight="1" x14ac:dyDescent="0.35">
      <c r="A54" s="1559" t="s">
        <v>267</v>
      </c>
      <c r="B54" s="1559"/>
      <c r="C54" s="1559"/>
      <c r="D54" s="1559"/>
      <c r="E54" s="1559"/>
      <c r="F54" s="1559"/>
      <c r="G54" s="1559"/>
      <c r="H54" s="1559"/>
      <c r="I54" s="1559"/>
      <c r="J54" s="1559"/>
      <c r="K54" s="1559"/>
      <c r="L54" s="1559"/>
      <c r="M54" s="1559"/>
      <c r="N54" s="1559"/>
      <c r="O54" s="1559"/>
      <c r="R54" s="92"/>
      <c r="S54" s="92"/>
      <c r="T54" s="92"/>
      <c r="U54" s="92"/>
      <c r="V54" s="92"/>
    </row>
    <row r="55" spans="1:22" x14ac:dyDescent="0.35">
      <c r="B55" s="814"/>
      <c r="C55" s="277"/>
      <c r="R55" s="252"/>
      <c r="S55" s="252"/>
      <c r="T55" s="252"/>
      <c r="U55" s="252"/>
      <c r="V55" s="252"/>
    </row>
    <row r="56" spans="1:22" ht="31.5" customHeight="1" thickBot="1" x14ac:dyDescent="0.4">
      <c r="A56" s="1523" t="s">
        <v>469</v>
      </c>
      <c r="B56" s="1524"/>
      <c r="C56" s="1548" t="s">
        <v>438</v>
      </c>
      <c r="D56" s="1549"/>
      <c r="E56" s="1549"/>
      <c r="F56" s="1549"/>
      <c r="G56" s="1549"/>
      <c r="H56" s="1549"/>
      <c r="I56" s="1549"/>
      <c r="J56" s="1549"/>
      <c r="K56" s="1549"/>
      <c r="L56" s="1549"/>
      <c r="M56" s="1549"/>
      <c r="N56" s="1549"/>
      <c r="O56" s="1550"/>
      <c r="P56" s="252"/>
      <c r="Q56" s="252"/>
      <c r="R56" s="252"/>
      <c r="S56" s="252"/>
      <c r="T56" s="252"/>
      <c r="U56" s="252"/>
      <c r="V56" s="252"/>
    </row>
    <row r="57" spans="1:22" ht="15" customHeight="1" x14ac:dyDescent="0.35">
      <c r="A57" s="1551" t="s">
        <v>541</v>
      </c>
      <c r="B57" s="1552"/>
      <c r="C57" s="1557" t="s">
        <v>470</v>
      </c>
      <c r="D57" s="1545" t="s">
        <v>158</v>
      </c>
      <c r="E57" s="1545" t="s">
        <v>159</v>
      </c>
      <c r="F57" s="1526" t="s">
        <v>85</v>
      </c>
      <c r="G57" s="1527"/>
      <c r="H57" s="1527"/>
      <c r="I57" s="1527"/>
      <c r="J57" s="1527"/>
      <c r="K57" s="1527"/>
      <c r="L57" s="1527"/>
      <c r="M57" s="1527"/>
      <c r="N57" s="1527"/>
      <c r="O57" s="1528" t="s">
        <v>160</v>
      </c>
      <c r="P57" s="252"/>
      <c r="R57" s="252"/>
      <c r="S57" s="252"/>
      <c r="T57" s="252"/>
      <c r="U57" s="93"/>
      <c r="V57" s="93"/>
    </row>
    <row r="58" spans="1:22" ht="15" customHeight="1" x14ac:dyDescent="0.35">
      <c r="A58" s="1553"/>
      <c r="B58" s="1554"/>
      <c r="C58" s="1557"/>
      <c r="D58" s="1545"/>
      <c r="E58" s="1545"/>
      <c r="F58" s="1562" t="s">
        <v>96</v>
      </c>
      <c r="G58" s="1564"/>
      <c r="H58" s="1511" t="s">
        <v>127</v>
      </c>
      <c r="I58" s="1512"/>
      <c r="J58" s="1512"/>
      <c r="K58" s="1513" t="s">
        <v>93</v>
      </c>
      <c r="L58" s="1513"/>
      <c r="M58" s="1513"/>
      <c r="N58" s="1521" t="s">
        <v>78</v>
      </c>
      <c r="O58" s="1529"/>
      <c r="P58" s="252"/>
      <c r="R58" s="252"/>
      <c r="S58" s="252"/>
      <c r="T58" s="252"/>
      <c r="U58" s="93"/>
      <c r="V58" s="93"/>
    </row>
    <row r="59" spans="1:22" s="94" customFormat="1" x14ac:dyDescent="0.35">
      <c r="A59" s="1555"/>
      <c r="B59" s="1556"/>
      <c r="C59" s="1558"/>
      <c r="D59" s="1546"/>
      <c r="E59" s="1546"/>
      <c r="F59" s="119" t="s">
        <v>97</v>
      </c>
      <c r="G59" s="119" t="s">
        <v>465</v>
      </c>
      <c r="H59" s="119" t="s">
        <v>82</v>
      </c>
      <c r="I59" s="120" t="s">
        <v>83</v>
      </c>
      <c r="J59" s="115" t="s">
        <v>84</v>
      </c>
      <c r="K59" s="117" t="s">
        <v>94</v>
      </c>
      <c r="L59" s="120" t="s">
        <v>95</v>
      </c>
      <c r="M59" s="115" t="s">
        <v>129</v>
      </c>
      <c r="N59" s="1531"/>
      <c r="O59" s="1530"/>
    </row>
    <row r="60" spans="1:22" ht="15" customHeight="1" x14ac:dyDescent="0.35">
      <c r="A60" s="1532"/>
      <c r="B60" s="1533"/>
      <c r="C60" s="1246"/>
      <c r="D60" s="800"/>
      <c r="E60" s="1267" t="str">
        <f t="shared" ref="E60:E69" si="21">IF(ISBLANK(D60),"",D60/$K$5)</f>
        <v/>
      </c>
      <c r="F60" s="801"/>
      <c r="G60" s="802"/>
      <c r="H60" s="802"/>
      <c r="I60" s="803"/>
      <c r="J60" s="804"/>
      <c r="K60" s="805"/>
      <c r="L60" s="803"/>
      <c r="M60" s="804"/>
      <c r="N60" s="112" t="str">
        <f>IF((SUM(F60:M60)=0),"",SUM(F60:M60))</f>
        <v/>
      </c>
      <c r="O60" s="812" t="str">
        <f>IF(SUM(F60:M60)=0,"",E60*N60)</f>
        <v/>
      </c>
      <c r="P60" s="252"/>
      <c r="R60" s="252"/>
      <c r="S60" s="252"/>
      <c r="T60" s="93"/>
      <c r="U60" s="93"/>
      <c r="V60" s="93"/>
    </row>
    <row r="61" spans="1:22" ht="15" customHeight="1" x14ac:dyDescent="0.35">
      <c r="A61" s="1534"/>
      <c r="B61" s="1535"/>
      <c r="C61" s="1247"/>
      <c r="D61" s="806"/>
      <c r="E61" s="1268" t="str">
        <f t="shared" si="21"/>
        <v/>
      </c>
      <c r="F61" s="807"/>
      <c r="G61" s="808"/>
      <c r="H61" s="808"/>
      <c r="I61" s="809"/>
      <c r="J61" s="810"/>
      <c r="K61" s="811"/>
      <c r="L61" s="809"/>
      <c r="M61" s="810"/>
      <c r="N61" s="388" t="str">
        <f t="shared" ref="N61:N69" si="22">IF((SUM(F61:M61)=0),"",SUM(F61:M61))</f>
        <v/>
      </c>
      <c r="O61" s="813" t="str">
        <f t="shared" ref="O61:O69" si="23">IF(SUM(F61:M61)=0,"",E61*N61)</f>
        <v/>
      </c>
      <c r="P61" s="385"/>
      <c r="R61" s="385"/>
      <c r="S61" s="385"/>
      <c r="T61" s="93"/>
      <c r="U61" s="93"/>
      <c r="V61" s="93"/>
    </row>
    <row r="62" spans="1:22" ht="15" customHeight="1" x14ac:dyDescent="0.35">
      <c r="A62" s="1534"/>
      <c r="B62" s="1535"/>
      <c r="C62" s="1247"/>
      <c r="D62" s="806"/>
      <c r="E62" s="1268" t="str">
        <f t="shared" si="21"/>
        <v/>
      </c>
      <c r="F62" s="807"/>
      <c r="G62" s="808"/>
      <c r="H62" s="808"/>
      <c r="I62" s="809"/>
      <c r="J62" s="810"/>
      <c r="K62" s="811"/>
      <c r="L62" s="809"/>
      <c r="M62" s="810"/>
      <c r="N62" s="388" t="str">
        <f t="shared" si="22"/>
        <v/>
      </c>
      <c r="O62" s="813" t="str">
        <f t="shared" si="23"/>
        <v/>
      </c>
      <c r="P62" s="385"/>
      <c r="R62" s="385"/>
      <c r="S62" s="385"/>
      <c r="T62" s="93"/>
      <c r="U62" s="93"/>
      <c r="V62" s="93"/>
    </row>
    <row r="63" spans="1:22" ht="15" customHeight="1" x14ac:dyDescent="0.35">
      <c r="A63" s="1534"/>
      <c r="B63" s="1535"/>
      <c r="C63" s="1247"/>
      <c r="D63" s="806"/>
      <c r="E63" s="1268" t="str">
        <f t="shared" si="21"/>
        <v/>
      </c>
      <c r="F63" s="807"/>
      <c r="G63" s="808"/>
      <c r="H63" s="808"/>
      <c r="I63" s="809"/>
      <c r="J63" s="810"/>
      <c r="K63" s="811"/>
      <c r="L63" s="809"/>
      <c r="M63" s="810"/>
      <c r="N63" s="388" t="str">
        <f t="shared" si="22"/>
        <v/>
      </c>
      <c r="O63" s="813" t="str">
        <f t="shared" si="23"/>
        <v/>
      </c>
      <c r="P63" s="385"/>
      <c r="R63" s="385"/>
      <c r="S63" s="385"/>
      <c r="T63" s="93"/>
      <c r="U63" s="93"/>
      <c r="V63" s="93"/>
    </row>
    <row r="64" spans="1:22" ht="15" customHeight="1" x14ac:dyDescent="0.35">
      <c r="A64" s="1534"/>
      <c r="B64" s="1535"/>
      <c r="C64" s="1247"/>
      <c r="D64" s="806"/>
      <c r="E64" s="1268" t="str">
        <f t="shared" si="21"/>
        <v/>
      </c>
      <c r="F64" s="807"/>
      <c r="G64" s="808"/>
      <c r="H64" s="808"/>
      <c r="I64" s="809"/>
      <c r="J64" s="810"/>
      <c r="K64" s="811"/>
      <c r="L64" s="809"/>
      <c r="M64" s="810"/>
      <c r="N64" s="388" t="str">
        <f t="shared" si="22"/>
        <v/>
      </c>
      <c r="O64" s="813" t="str">
        <f t="shared" si="23"/>
        <v/>
      </c>
      <c r="P64" s="385"/>
      <c r="R64" s="385"/>
      <c r="S64" s="385"/>
      <c r="T64" s="93"/>
      <c r="U64" s="93"/>
      <c r="V64" s="93"/>
    </row>
    <row r="65" spans="1:22" ht="15" hidden="1" customHeight="1" x14ac:dyDescent="0.35">
      <c r="A65" s="1534"/>
      <c r="B65" s="1535"/>
      <c r="C65" s="1248"/>
      <c r="D65" s="806"/>
      <c r="E65" s="1268" t="str">
        <f t="shared" si="21"/>
        <v/>
      </c>
      <c r="F65" s="807"/>
      <c r="G65" s="808"/>
      <c r="H65" s="808"/>
      <c r="I65" s="809"/>
      <c r="J65" s="810"/>
      <c r="K65" s="811"/>
      <c r="L65" s="809"/>
      <c r="M65" s="810"/>
      <c r="N65" s="388" t="str">
        <f t="shared" si="22"/>
        <v/>
      </c>
      <c r="O65" s="813" t="str">
        <f t="shared" si="23"/>
        <v/>
      </c>
      <c r="P65" s="385"/>
      <c r="R65" s="385"/>
      <c r="S65" s="385"/>
      <c r="T65" s="93"/>
      <c r="U65" s="93"/>
      <c r="V65" s="93"/>
    </row>
    <row r="66" spans="1:22" ht="15" hidden="1" customHeight="1" x14ac:dyDescent="0.35">
      <c r="A66" s="1534"/>
      <c r="B66" s="1535"/>
      <c r="C66" s="1248"/>
      <c r="D66" s="806"/>
      <c r="E66" s="1268" t="str">
        <f t="shared" si="21"/>
        <v/>
      </c>
      <c r="F66" s="807"/>
      <c r="G66" s="808"/>
      <c r="H66" s="808"/>
      <c r="I66" s="809"/>
      <c r="J66" s="810"/>
      <c r="K66" s="811"/>
      <c r="L66" s="809"/>
      <c r="M66" s="810"/>
      <c r="N66" s="388" t="str">
        <f t="shared" si="22"/>
        <v/>
      </c>
      <c r="O66" s="813" t="str">
        <f t="shared" si="23"/>
        <v/>
      </c>
      <c r="P66" s="252"/>
      <c r="R66" s="252"/>
      <c r="S66" s="252"/>
      <c r="T66" s="93"/>
      <c r="U66" s="93"/>
      <c r="V66" s="93"/>
    </row>
    <row r="67" spans="1:22" ht="15" hidden="1" customHeight="1" x14ac:dyDescent="0.35">
      <c r="A67" s="1534"/>
      <c r="B67" s="1535"/>
      <c r="C67" s="1248"/>
      <c r="D67" s="806"/>
      <c r="E67" s="1268" t="str">
        <f t="shared" si="21"/>
        <v/>
      </c>
      <c r="F67" s="807"/>
      <c r="G67" s="808"/>
      <c r="H67" s="808"/>
      <c r="I67" s="809"/>
      <c r="J67" s="810"/>
      <c r="K67" s="811"/>
      <c r="L67" s="809"/>
      <c r="M67" s="810"/>
      <c r="N67" s="388" t="str">
        <f t="shared" si="22"/>
        <v/>
      </c>
      <c r="O67" s="813" t="str">
        <f t="shared" si="23"/>
        <v/>
      </c>
      <c r="P67" s="252"/>
      <c r="R67" s="252"/>
      <c r="S67" s="252"/>
      <c r="T67" s="93"/>
      <c r="U67" s="93"/>
      <c r="V67" s="93"/>
    </row>
    <row r="68" spans="1:22" ht="15" hidden="1" customHeight="1" x14ac:dyDescent="0.35">
      <c r="A68" s="1534"/>
      <c r="B68" s="1535"/>
      <c r="C68" s="1248"/>
      <c r="D68" s="806"/>
      <c r="E68" s="1268" t="str">
        <f t="shared" si="21"/>
        <v/>
      </c>
      <c r="F68" s="807"/>
      <c r="G68" s="808"/>
      <c r="H68" s="808"/>
      <c r="I68" s="809"/>
      <c r="J68" s="810"/>
      <c r="K68" s="811"/>
      <c r="L68" s="809"/>
      <c r="M68" s="810"/>
      <c r="N68" s="388" t="str">
        <f t="shared" si="22"/>
        <v/>
      </c>
      <c r="O68" s="813" t="str">
        <f t="shared" si="23"/>
        <v/>
      </c>
      <c r="P68" s="252"/>
      <c r="R68" s="252"/>
      <c r="S68" s="252"/>
      <c r="T68" s="93"/>
      <c r="U68" s="93"/>
      <c r="V68" s="93"/>
    </row>
    <row r="69" spans="1:22" hidden="1" x14ac:dyDescent="0.35">
      <c r="A69" s="1534"/>
      <c r="B69" s="1535"/>
      <c r="C69" s="1248"/>
      <c r="D69" s="806"/>
      <c r="E69" s="1268" t="str">
        <f t="shared" si="21"/>
        <v/>
      </c>
      <c r="F69" s="807"/>
      <c r="G69" s="808"/>
      <c r="H69" s="808"/>
      <c r="I69" s="809"/>
      <c r="J69" s="810"/>
      <c r="K69" s="811"/>
      <c r="L69" s="809"/>
      <c r="M69" s="810"/>
      <c r="N69" s="388" t="str">
        <f t="shared" si="22"/>
        <v/>
      </c>
      <c r="O69" s="813" t="str">
        <f t="shared" si="23"/>
        <v/>
      </c>
      <c r="P69" s="252"/>
      <c r="R69" s="252"/>
      <c r="S69" s="252"/>
      <c r="T69" s="93"/>
      <c r="U69" s="93"/>
      <c r="V69" s="93"/>
    </row>
    <row r="70" spans="1:22" x14ac:dyDescent="0.35">
      <c r="A70" s="1538" t="s">
        <v>286</v>
      </c>
      <c r="B70" s="1538"/>
      <c r="C70" s="1538"/>
      <c r="D70" s="1539"/>
      <c r="E70" s="1539"/>
      <c r="F70" s="104">
        <f>SUM(F60:F69)</f>
        <v>0</v>
      </c>
      <c r="G70" s="1153">
        <f>SUM(G60:G69)</f>
        <v>0</v>
      </c>
      <c r="H70" s="105">
        <f t="shared" ref="H70:M70" si="24">SUM(H60:H69)</f>
        <v>0</v>
      </c>
      <c r="I70" s="121">
        <f t="shared" si="24"/>
        <v>0</v>
      </c>
      <c r="J70" s="116">
        <f t="shared" si="24"/>
        <v>0</v>
      </c>
      <c r="K70" s="118">
        <f t="shared" si="24"/>
        <v>0</v>
      </c>
      <c r="L70" s="121">
        <f t="shared" si="24"/>
        <v>0</v>
      </c>
      <c r="M70" s="116">
        <f t="shared" si="24"/>
        <v>0</v>
      </c>
      <c r="N70" s="105">
        <f>SUM(N60:N69)</f>
        <v>0</v>
      </c>
      <c r="O70" s="106"/>
      <c r="P70" s="252"/>
      <c r="Q70" s="252"/>
      <c r="R70" s="252"/>
      <c r="S70" s="252"/>
      <c r="T70" s="93"/>
      <c r="U70" s="252"/>
      <c r="V70" s="93"/>
    </row>
    <row r="71" spans="1:22" x14ac:dyDescent="0.35">
      <c r="A71" s="1540" t="s">
        <v>287</v>
      </c>
      <c r="B71" s="1540"/>
      <c r="C71" s="1540"/>
      <c r="D71" s="1541"/>
      <c r="E71" s="1560"/>
      <c r="F71" s="156">
        <f>SUMPRODUCT(F60:F69,$E60:$E69)</f>
        <v>0</v>
      </c>
      <c r="G71" s="156">
        <f>SUMPRODUCT(G60:G69,$E60:$E69)</f>
        <v>0</v>
      </c>
      <c r="H71" s="156">
        <f t="shared" ref="H71:M71" si="25">SUMPRODUCT(H60:H69,$E60:$E69)</f>
        <v>0</v>
      </c>
      <c r="I71" s="157">
        <f t="shared" si="25"/>
        <v>0</v>
      </c>
      <c r="J71" s="158">
        <f t="shared" si="25"/>
        <v>0</v>
      </c>
      <c r="K71" s="159">
        <f t="shared" si="25"/>
        <v>0</v>
      </c>
      <c r="L71" s="157">
        <f t="shared" si="25"/>
        <v>0</v>
      </c>
      <c r="M71" s="158">
        <f t="shared" si="25"/>
        <v>0</v>
      </c>
      <c r="O71" s="1516">
        <f>INT(SUM(O60:O69))</f>
        <v>0</v>
      </c>
      <c r="P71" s="252"/>
      <c r="Q71" s="252"/>
      <c r="R71" s="252"/>
      <c r="S71" s="252"/>
      <c r="T71" s="93"/>
      <c r="U71" s="93"/>
      <c r="V71" s="93"/>
    </row>
    <row r="72" spans="1:22" ht="15" customHeight="1" x14ac:dyDescent="0.35">
      <c r="A72" s="1525" t="s">
        <v>289</v>
      </c>
      <c r="B72" s="1525"/>
      <c r="C72" s="1525"/>
      <c r="D72" s="1525"/>
      <c r="E72" s="1525"/>
      <c r="F72" s="1573">
        <f>F71+G71</f>
        <v>0</v>
      </c>
      <c r="G72" s="1574"/>
      <c r="H72" s="1518">
        <f>H71+I71+J71</f>
        <v>0</v>
      </c>
      <c r="I72" s="1519"/>
      <c r="J72" s="1520"/>
      <c r="K72" s="1518">
        <f>K71+L71+M71</f>
        <v>0</v>
      </c>
      <c r="L72" s="1519"/>
      <c r="M72" s="1520"/>
      <c r="O72" s="1517"/>
      <c r="Q72" s="252"/>
      <c r="R72" s="252"/>
      <c r="S72" s="252"/>
      <c r="T72" s="252"/>
      <c r="U72" s="252"/>
      <c r="V72" s="93"/>
    </row>
    <row r="73" spans="1:22" x14ac:dyDescent="0.35">
      <c r="A73" s="107"/>
      <c r="B73" s="107"/>
      <c r="C73" s="107"/>
      <c r="D73" s="107"/>
      <c r="E73" s="107"/>
      <c r="F73" s="107"/>
      <c r="G73" s="1150"/>
      <c r="H73" s="107"/>
      <c r="I73" s="107"/>
      <c r="J73" s="107"/>
      <c r="K73" s="107"/>
      <c r="L73" s="370"/>
      <c r="M73" s="107"/>
      <c r="N73" s="107"/>
      <c r="O73" s="107"/>
      <c r="P73" s="107"/>
      <c r="R73" s="92"/>
      <c r="S73" s="92"/>
      <c r="T73" s="93"/>
      <c r="U73" s="93"/>
      <c r="V73" s="93"/>
    </row>
    <row r="74" spans="1:22" x14ac:dyDescent="0.35">
      <c r="A74" s="814" t="s">
        <v>395</v>
      </c>
      <c r="D74" s="1577" t="s">
        <v>439</v>
      </c>
      <c r="E74" s="1578"/>
      <c r="F74" s="1578"/>
      <c r="G74" s="1578"/>
      <c r="H74" s="1578"/>
      <c r="I74" s="1578"/>
      <c r="J74" s="1578"/>
      <c r="K74" s="1578"/>
      <c r="L74" s="1578"/>
      <c r="M74" s="1578"/>
      <c r="N74" s="1579"/>
      <c r="O74" s="125"/>
      <c r="Q74" s="68"/>
      <c r="S74" s="93"/>
      <c r="V74" s="93"/>
    </row>
    <row r="75" spans="1:22" ht="15" customHeight="1" x14ac:dyDescent="0.35">
      <c r="A75" s="1544" t="s">
        <v>92</v>
      </c>
      <c r="B75" s="1544" t="s">
        <v>91</v>
      </c>
      <c r="C75" s="1544"/>
      <c r="D75" s="1545" t="s">
        <v>398</v>
      </c>
      <c r="E75" s="1546" t="s">
        <v>99</v>
      </c>
      <c r="F75" s="1580" t="s">
        <v>98</v>
      </c>
      <c r="G75" s="1581"/>
      <c r="H75" s="1581"/>
      <c r="I75" s="1581"/>
      <c r="J75" s="1581"/>
      <c r="K75" s="1581"/>
      <c r="L75" s="1581"/>
      <c r="M75" s="1582"/>
      <c r="N75" s="1529" t="s">
        <v>161</v>
      </c>
      <c r="R75" s="93"/>
      <c r="S75" s="93"/>
      <c r="T75" s="93"/>
      <c r="U75" s="93"/>
      <c r="V75" s="93"/>
    </row>
    <row r="76" spans="1:22" ht="21" x14ac:dyDescent="0.35">
      <c r="A76" s="1544"/>
      <c r="B76" s="1544"/>
      <c r="C76" s="1544"/>
      <c r="D76" s="1545"/>
      <c r="E76" s="1547"/>
      <c r="F76" s="1562" t="s">
        <v>96</v>
      </c>
      <c r="G76" s="1564"/>
      <c r="H76" s="149" t="s">
        <v>128</v>
      </c>
      <c r="I76" s="1562" t="s">
        <v>93</v>
      </c>
      <c r="J76" s="1563"/>
      <c r="K76" s="1563"/>
      <c r="L76" s="1564"/>
      <c r="M76" s="1521" t="s">
        <v>78</v>
      </c>
      <c r="N76" s="1529"/>
      <c r="R76" s="93"/>
      <c r="S76" s="93"/>
      <c r="V76" s="93"/>
    </row>
    <row r="77" spans="1:22" ht="42" x14ac:dyDescent="0.35">
      <c r="A77" s="1544"/>
      <c r="B77" s="1544"/>
      <c r="C77" s="1544"/>
      <c r="D77" s="1546"/>
      <c r="E77" s="1547"/>
      <c r="F77" s="130" t="s">
        <v>88</v>
      </c>
      <c r="G77" s="128" t="s">
        <v>464</v>
      </c>
      <c r="H77" s="91" t="s">
        <v>89</v>
      </c>
      <c r="I77" s="132" t="s">
        <v>94</v>
      </c>
      <c r="J77" s="120" t="s">
        <v>95</v>
      </c>
      <c r="K77" s="120" t="s">
        <v>129</v>
      </c>
      <c r="L77" s="90" t="s">
        <v>90</v>
      </c>
      <c r="M77" s="1522"/>
      <c r="N77" s="1530"/>
      <c r="R77" s="93"/>
      <c r="S77" s="93"/>
      <c r="V77" s="93"/>
    </row>
    <row r="78" spans="1:22" x14ac:dyDescent="0.35">
      <c r="A78" s="817"/>
      <c r="B78" s="1532"/>
      <c r="C78" s="1533"/>
      <c r="D78" s="801"/>
      <c r="E78" s="801"/>
      <c r="F78" s="818"/>
      <c r="G78" s="804"/>
      <c r="H78" s="801"/>
      <c r="I78" s="802"/>
      <c r="J78" s="803"/>
      <c r="K78" s="803"/>
      <c r="L78" s="804"/>
      <c r="M78" s="112" t="str">
        <f t="shared" ref="M78:M87" si="26">IF(SUM(F78:L78)=0,"",SUM(F78:L78))</f>
        <v/>
      </c>
      <c r="N78" s="812" t="str">
        <f t="shared" ref="N78:N87" si="27">IF(SUM(F78:L78)=0,"",E78*M78)</f>
        <v/>
      </c>
      <c r="R78" s="93"/>
      <c r="S78" s="93"/>
      <c r="T78" s="93"/>
      <c r="U78" s="93"/>
      <c r="V78" s="93"/>
    </row>
    <row r="79" spans="1:22" x14ac:dyDescent="0.35">
      <c r="A79" s="819"/>
      <c r="B79" s="1508"/>
      <c r="C79" s="1509"/>
      <c r="D79" s="820"/>
      <c r="E79" s="820"/>
      <c r="F79" s="821"/>
      <c r="G79" s="822"/>
      <c r="H79" s="820"/>
      <c r="I79" s="823"/>
      <c r="J79" s="824"/>
      <c r="K79" s="824"/>
      <c r="L79" s="822"/>
      <c r="M79" s="113" t="str">
        <f t="shared" si="26"/>
        <v/>
      </c>
      <c r="N79" s="815" t="str">
        <f t="shared" si="27"/>
        <v/>
      </c>
      <c r="R79" s="93"/>
      <c r="S79" s="93"/>
      <c r="T79" s="93"/>
      <c r="U79" s="93"/>
      <c r="V79" s="93"/>
    </row>
    <row r="80" spans="1:22" x14ac:dyDescent="0.35">
      <c r="A80" s="819"/>
      <c r="B80" s="1508"/>
      <c r="C80" s="1509"/>
      <c r="D80" s="820"/>
      <c r="E80" s="820"/>
      <c r="F80" s="821"/>
      <c r="G80" s="822"/>
      <c r="H80" s="820"/>
      <c r="I80" s="823"/>
      <c r="J80" s="824"/>
      <c r="K80" s="824"/>
      <c r="L80" s="822"/>
      <c r="M80" s="113" t="str">
        <f t="shared" si="26"/>
        <v/>
      </c>
      <c r="N80" s="815" t="str">
        <f t="shared" si="27"/>
        <v/>
      </c>
      <c r="R80" s="93"/>
      <c r="S80" s="93"/>
      <c r="T80" s="93"/>
      <c r="U80" s="93"/>
      <c r="V80" s="93"/>
    </row>
    <row r="81" spans="1:22" x14ac:dyDescent="0.35">
      <c r="A81" s="819"/>
      <c r="B81" s="1508"/>
      <c r="C81" s="1509"/>
      <c r="D81" s="820"/>
      <c r="E81" s="820"/>
      <c r="F81" s="821"/>
      <c r="G81" s="822"/>
      <c r="H81" s="820"/>
      <c r="I81" s="823"/>
      <c r="J81" s="824"/>
      <c r="K81" s="824"/>
      <c r="L81" s="822"/>
      <c r="M81" s="113" t="str">
        <f t="shared" si="26"/>
        <v/>
      </c>
      <c r="N81" s="815" t="str">
        <f t="shared" si="27"/>
        <v/>
      </c>
      <c r="R81" s="93"/>
      <c r="S81" s="93"/>
      <c r="T81" s="93"/>
      <c r="U81" s="93"/>
      <c r="V81" s="93"/>
    </row>
    <row r="82" spans="1:22" x14ac:dyDescent="0.35">
      <c r="A82" s="819"/>
      <c r="B82" s="1508"/>
      <c r="C82" s="1509"/>
      <c r="D82" s="820"/>
      <c r="E82" s="820"/>
      <c r="F82" s="821"/>
      <c r="G82" s="822"/>
      <c r="H82" s="820"/>
      <c r="I82" s="823"/>
      <c r="J82" s="824"/>
      <c r="K82" s="824"/>
      <c r="L82" s="822"/>
      <c r="M82" s="113" t="str">
        <f t="shared" si="26"/>
        <v/>
      </c>
      <c r="N82" s="815" t="str">
        <f t="shared" si="27"/>
        <v/>
      </c>
      <c r="R82" s="93"/>
      <c r="S82" s="93"/>
      <c r="T82" s="93"/>
      <c r="U82" s="93"/>
      <c r="V82" s="93"/>
    </row>
    <row r="83" spans="1:22" hidden="1" x14ac:dyDescent="0.35">
      <c r="A83" s="819"/>
      <c r="B83" s="1508"/>
      <c r="C83" s="1509"/>
      <c r="D83" s="820"/>
      <c r="E83" s="820"/>
      <c r="F83" s="821"/>
      <c r="G83" s="822"/>
      <c r="H83" s="820"/>
      <c r="I83" s="823"/>
      <c r="J83" s="824"/>
      <c r="K83" s="824"/>
      <c r="L83" s="822"/>
      <c r="M83" s="113" t="str">
        <f t="shared" si="26"/>
        <v/>
      </c>
      <c r="N83" s="815" t="str">
        <f t="shared" si="27"/>
        <v/>
      </c>
      <c r="R83" s="93"/>
      <c r="S83" s="93"/>
      <c r="T83" s="93"/>
      <c r="U83" s="93"/>
      <c r="V83" s="93"/>
    </row>
    <row r="84" spans="1:22" hidden="1" x14ac:dyDescent="0.35">
      <c r="A84" s="819"/>
      <c r="B84" s="1508"/>
      <c r="C84" s="1509"/>
      <c r="D84" s="820"/>
      <c r="E84" s="820"/>
      <c r="F84" s="821"/>
      <c r="G84" s="822"/>
      <c r="H84" s="820"/>
      <c r="I84" s="823"/>
      <c r="J84" s="824"/>
      <c r="K84" s="824"/>
      <c r="L84" s="822"/>
      <c r="M84" s="113" t="str">
        <f t="shared" si="26"/>
        <v/>
      </c>
      <c r="N84" s="815" t="str">
        <f t="shared" si="27"/>
        <v/>
      </c>
      <c r="R84" s="93"/>
      <c r="S84" s="93"/>
      <c r="T84" s="93"/>
      <c r="U84" s="93"/>
      <c r="V84" s="93"/>
    </row>
    <row r="85" spans="1:22" hidden="1" x14ac:dyDescent="0.35">
      <c r="A85" s="819"/>
      <c r="B85" s="1508"/>
      <c r="C85" s="1509"/>
      <c r="D85" s="820"/>
      <c r="E85" s="820"/>
      <c r="F85" s="821"/>
      <c r="G85" s="822"/>
      <c r="H85" s="820"/>
      <c r="I85" s="823"/>
      <c r="J85" s="824"/>
      <c r="K85" s="824"/>
      <c r="L85" s="822"/>
      <c r="M85" s="113" t="str">
        <f t="shared" si="26"/>
        <v/>
      </c>
      <c r="N85" s="815" t="str">
        <f t="shared" si="27"/>
        <v/>
      </c>
      <c r="R85" s="93"/>
      <c r="S85" s="93"/>
      <c r="T85" s="93"/>
      <c r="U85" s="93"/>
      <c r="V85" s="93"/>
    </row>
    <row r="86" spans="1:22" hidden="1" x14ac:dyDescent="0.35">
      <c r="A86" s="819"/>
      <c r="B86" s="1508"/>
      <c r="C86" s="1509"/>
      <c r="D86" s="820"/>
      <c r="E86" s="820"/>
      <c r="F86" s="821"/>
      <c r="G86" s="822"/>
      <c r="H86" s="820"/>
      <c r="I86" s="823"/>
      <c r="J86" s="824"/>
      <c r="K86" s="824"/>
      <c r="L86" s="822"/>
      <c r="M86" s="113" t="str">
        <f t="shared" si="26"/>
        <v/>
      </c>
      <c r="N86" s="815" t="str">
        <f t="shared" si="27"/>
        <v/>
      </c>
      <c r="R86" s="93"/>
      <c r="S86" s="93"/>
      <c r="T86" s="93"/>
      <c r="U86" s="93"/>
      <c r="V86" s="93"/>
    </row>
    <row r="87" spans="1:22" hidden="1" x14ac:dyDescent="0.35">
      <c r="A87" s="819"/>
      <c r="B87" s="1508"/>
      <c r="C87" s="1509"/>
      <c r="D87" s="820"/>
      <c r="E87" s="820"/>
      <c r="F87" s="821"/>
      <c r="G87" s="822"/>
      <c r="H87" s="820"/>
      <c r="I87" s="823"/>
      <c r="J87" s="824"/>
      <c r="K87" s="824"/>
      <c r="L87" s="822"/>
      <c r="M87" s="113" t="str">
        <f t="shared" si="26"/>
        <v/>
      </c>
      <c r="N87" s="815" t="str">
        <f t="shared" si="27"/>
        <v/>
      </c>
      <c r="R87" s="93"/>
      <c r="S87" s="93"/>
      <c r="T87" s="93"/>
      <c r="U87" s="93"/>
      <c r="V87" s="93"/>
    </row>
    <row r="88" spans="1:22" x14ac:dyDescent="0.35">
      <c r="A88" s="1538" t="s">
        <v>107</v>
      </c>
      <c r="B88" s="1538"/>
      <c r="C88" s="1538"/>
      <c r="D88" s="1539"/>
      <c r="E88" s="1539"/>
      <c r="F88" s="131">
        <f t="shared" ref="F88:M88" si="28">SUM(F78:F87)</f>
        <v>0</v>
      </c>
      <c r="G88" s="129">
        <f t="shared" si="28"/>
        <v>0</v>
      </c>
      <c r="H88" s="121">
        <f t="shared" si="28"/>
        <v>0</v>
      </c>
      <c r="I88" s="129">
        <f t="shared" si="28"/>
        <v>0</v>
      </c>
      <c r="J88" s="121">
        <f t="shared" si="28"/>
        <v>0</v>
      </c>
      <c r="K88" s="121">
        <f t="shared" si="28"/>
        <v>0</v>
      </c>
      <c r="L88" s="116">
        <f t="shared" si="28"/>
        <v>0</v>
      </c>
      <c r="M88" s="105">
        <f t="shared" si="28"/>
        <v>0</v>
      </c>
      <c r="N88" s="106"/>
      <c r="O88" s="92"/>
      <c r="Q88" s="92"/>
      <c r="R88" s="92"/>
      <c r="S88" s="93"/>
      <c r="T88" s="93"/>
      <c r="U88" s="93"/>
      <c r="V88" s="93"/>
    </row>
    <row r="89" spans="1:22" x14ac:dyDescent="0.35">
      <c r="A89" s="1540" t="s">
        <v>106</v>
      </c>
      <c r="B89" s="1540"/>
      <c r="C89" s="1540"/>
      <c r="D89" s="1541"/>
      <c r="E89" s="1541"/>
      <c r="F89" s="161">
        <f t="shared" ref="F89:L89" si="29">SUMPRODUCT(F78:F87,$E78:$E87)</f>
        <v>0</v>
      </c>
      <c r="G89" s="162">
        <f t="shared" si="29"/>
        <v>0</v>
      </c>
      <c r="H89" s="1542">
        <f t="shared" si="29"/>
        <v>0</v>
      </c>
      <c r="I89" s="162">
        <f t="shared" si="29"/>
        <v>0</v>
      </c>
      <c r="J89" s="157">
        <f t="shared" si="29"/>
        <v>0</v>
      </c>
      <c r="K89" s="157">
        <f t="shared" si="29"/>
        <v>0</v>
      </c>
      <c r="L89" s="158">
        <f t="shared" si="29"/>
        <v>0</v>
      </c>
      <c r="N89" s="1516">
        <f>INT(SUM(N78:N87))</f>
        <v>0</v>
      </c>
      <c r="O89" s="92"/>
      <c r="Q89" s="92"/>
      <c r="R89" s="93"/>
      <c r="S89" s="93"/>
      <c r="T89" s="93"/>
      <c r="U89" s="93"/>
      <c r="V89" s="93"/>
    </row>
    <row r="90" spans="1:22" ht="15" customHeight="1" x14ac:dyDescent="0.35">
      <c r="A90" s="1525" t="s">
        <v>290</v>
      </c>
      <c r="B90" s="1525"/>
      <c r="C90" s="1525"/>
      <c r="D90" s="1525"/>
      <c r="E90" s="1525"/>
      <c r="F90" s="1518">
        <f>F89+G89</f>
        <v>0</v>
      </c>
      <c r="G90" s="1520"/>
      <c r="H90" s="1543"/>
      <c r="I90" s="1518">
        <f>I89+J89+K89+L89</f>
        <v>0</v>
      </c>
      <c r="J90" s="1519"/>
      <c r="K90" s="1519"/>
      <c r="L90" s="1520"/>
      <c r="N90" s="1517"/>
      <c r="P90" s="92"/>
      <c r="Q90" s="92"/>
      <c r="R90" s="92"/>
      <c r="S90" s="92"/>
      <c r="T90" s="92"/>
      <c r="U90" s="93"/>
      <c r="V90" s="93"/>
    </row>
    <row r="91" spans="1:22" ht="15" thickBot="1" x14ac:dyDescent="0.4">
      <c r="G91" s="93"/>
      <c r="Q91" s="68"/>
      <c r="V91" s="93"/>
    </row>
    <row r="92" spans="1:22" ht="15" customHeight="1" x14ac:dyDescent="0.35">
      <c r="A92" s="405" t="s">
        <v>282</v>
      </c>
      <c r="B92" s="97"/>
      <c r="F92" s="1562" t="s">
        <v>96</v>
      </c>
      <c r="G92" s="1563"/>
      <c r="H92" s="1564"/>
      <c r="I92" s="1537" t="s">
        <v>127</v>
      </c>
      <c r="J92" s="1537"/>
      <c r="K92" s="1537"/>
      <c r="L92" s="1537"/>
      <c r="N92" s="1514">
        <f>INT(O71+N89)</f>
        <v>0</v>
      </c>
      <c r="P92" s="92"/>
      <c r="Q92" s="92"/>
      <c r="R92" s="92"/>
      <c r="S92" s="92"/>
      <c r="T92" s="92"/>
      <c r="U92" s="93"/>
      <c r="V92" s="93"/>
    </row>
    <row r="93" spans="1:22" ht="42.5" thickBot="1" x14ac:dyDescent="0.4">
      <c r="A93" s="135" t="s">
        <v>101</v>
      </c>
      <c r="B93" s="97"/>
      <c r="F93" s="133" t="s">
        <v>97</v>
      </c>
      <c r="G93" s="124" t="s">
        <v>420</v>
      </c>
      <c r="H93" s="128" t="s">
        <v>100</v>
      </c>
      <c r="I93" s="133" t="s">
        <v>82</v>
      </c>
      <c r="J93" s="120" t="s">
        <v>83</v>
      </c>
      <c r="K93" s="120" t="s">
        <v>84</v>
      </c>
      <c r="L93" s="614" t="s">
        <v>89</v>
      </c>
      <c r="N93" s="1515"/>
      <c r="P93" s="92"/>
      <c r="Q93" s="92"/>
      <c r="R93" s="92"/>
      <c r="S93" s="92"/>
      <c r="T93" s="92"/>
      <c r="U93" s="93"/>
      <c r="V93" s="93"/>
    </row>
    <row r="94" spans="1:22" ht="15" customHeight="1" x14ac:dyDescent="0.35">
      <c r="A94" s="134"/>
      <c r="E94" s="107" t="s">
        <v>278</v>
      </c>
      <c r="F94" s="156">
        <f>F71</f>
        <v>0</v>
      </c>
      <c r="G94" s="157">
        <f>F89</f>
        <v>0</v>
      </c>
      <c r="H94" s="158">
        <f>G71+G89</f>
        <v>0</v>
      </c>
      <c r="I94" s="156">
        <f>H71</f>
        <v>0</v>
      </c>
      <c r="J94" s="157">
        <f>I71</f>
        <v>0</v>
      </c>
      <c r="K94" s="157">
        <f>J71</f>
        <v>0</v>
      </c>
      <c r="L94" s="158">
        <f>H89</f>
        <v>0</v>
      </c>
      <c r="P94" s="92"/>
      <c r="Q94" s="92"/>
      <c r="R94" s="92"/>
      <c r="S94" s="92"/>
      <c r="T94" s="92"/>
      <c r="U94" s="93"/>
      <c r="V94" s="93"/>
    </row>
    <row r="95" spans="1:22" ht="15" customHeight="1" x14ac:dyDescent="0.35">
      <c r="A95" s="134"/>
      <c r="E95" s="107" t="s">
        <v>291</v>
      </c>
      <c r="F95" s="1573">
        <f>F94+G94+H94</f>
        <v>0</v>
      </c>
      <c r="G95" s="1576"/>
      <c r="H95" s="1574"/>
      <c r="I95" s="1510">
        <f>I94+J94+K94+L94</f>
        <v>0</v>
      </c>
      <c r="J95" s="1510"/>
      <c r="K95" s="1510"/>
      <c r="L95" s="1510"/>
      <c r="O95" s="1500" t="s">
        <v>418</v>
      </c>
      <c r="P95" s="92"/>
      <c r="Q95" s="92"/>
      <c r="R95" s="92"/>
      <c r="S95" s="92"/>
      <c r="T95" s="92"/>
      <c r="U95" s="93"/>
      <c r="V95" s="93"/>
    </row>
    <row r="96" spans="1:22" x14ac:dyDescent="0.35">
      <c r="G96" s="93"/>
      <c r="I96" s="1513" t="s">
        <v>93</v>
      </c>
      <c r="J96" s="1513"/>
      <c r="K96" s="1513"/>
      <c r="L96" s="1513"/>
      <c r="O96" s="1500"/>
      <c r="Q96" s="68"/>
      <c r="V96" s="93"/>
    </row>
    <row r="97" spans="7:22" ht="32" thickBot="1" x14ac:dyDescent="0.4">
      <c r="G97" s="93"/>
      <c r="I97" s="132" t="s">
        <v>94</v>
      </c>
      <c r="J97" s="120" t="s">
        <v>95</v>
      </c>
      <c r="K97" s="120" t="s">
        <v>129</v>
      </c>
      <c r="L97" s="90" t="s">
        <v>419</v>
      </c>
      <c r="O97" s="1500"/>
      <c r="Q97" s="68"/>
      <c r="V97" s="93"/>
    </row>
    <row r="98" spans="7:22" x14ac:dyDescent="0.35">
      <c r="G98" s="93"/>
      <c r="H98" s="613" t="s">
        <v>278</v>
      </c>
      <c r="I98" s="156">
        <f>K71+I89</f>
        <v>0</v>
      </c>
      <c r="J98" s="157">
        <f>L71+J89</f>
        <v>0</v>
      </c>
      <c r="K98" s="157">
        <f>M71+K89</f>
        <v>0</v>
      </c>
      <c r="L98" s="163">
        <f>L89</f>
        <v>0</v>
      </c>
      <c r="O98" s="1501">
        <f>INT(N49+N92)</f>
        <v>0</v>
      </c>
      <c r="Q98" s="68"/>
      <c r="V98" s="93"/>
    </row>
    <row r="99" spans="7:22" ht="15" thickBot="1" x14ac:dyDescent="0.4">
      <c r="G99" s="93"/>
      <c r="H99" s="613" t="s">
        <v>291</v>
      </c>
      <c r="I99" s="1510">
        <f>I98+K98+J98+L98</f>
        <v>0</v>
      </c>
      <c r="J99" s="1510"/>
      <c r="K99" s="1510"/>
      <c r="L99" s="1536"/>
      <c r="O99" s="1502"/>
      <c r="Q99" s="68"/>
      <c r="V99" s="93"/>
    </row>
  </sheetData>
  <sheetProtection password="D3BB" sheet="1" formatRows="0"/>
  <mergeCells count="144">
    <mergeCell ref="F46:G46"/>
    <mergeCell ref="F58:G58"/>
    <mergeCell ref="F25:G25"/>
    <mergeCell ref="F43:G43"/>
    <mergeCell ref="F50:G50"/>
    <mergeCell ref="F72:G72"/>
    <mergeCell ref="N49:N50"/>
    <mergeCell ref="F92:H92"/>
    <mergeCell ref="F95:H95"/>
    <mergeCell ref="D74:N74"/>
    <mergeCell ref="F75:M75"/>
    <mergeCell ref="F76:G76"/>
    <mergeCell ref="A71:E71"/>
    <mergeCell ref="A31:B31"/>
    <mergeCell ref="A68:B68"/>
    <mergeCell ref="A61:B61"/>
    <mergeCell ref="A62:B62"/>
    <mergeCell ref="A63:B63"/>
    <mergeCell ref="A64:B64"/>
    <mergeCell ref="A65:B65"/>
    <mergeCell ref="A37:B37"/>
    <mergeCell ref="H43:J43"/>
    <mergeCell ref="K43:M43"/>
    <mergeCell ref="A36:B36"/>
    <mergeCell ref="A32:B32"/>
    <mergeCell ref="A33:B33"/>
    <mergeCell ref="A34:B34"/>
    <mergeCell ref="A35:B35"/>
    <mergeCell ref="A25:E25"/>
    <mergeCell ref="C27:O27"/>
    <mergeCell ref="D28:D30"/>
    <mergeCell ref="A21:B21"/>
    <mergeCell ref="A22:B22"/>
    <mergeCell ref="A38:B38"/>
    <mergeCell ref="O42:O43"/>
    <mergeCell ref="A7:O7"/>
    <mergeCell ref="C10:C12"/>
    <mergeCell ref="O10:O12"/>
    <mergeCell ref="F10:N10"/>
    <mergeCell ref="H11:J11"/>
    <mergeCell ref="K11:M11"/>
    <mergeCell ref="N11:N12"/>
    <mergeCell ref="E10:E12"/>
    <mergeCell ref="C9:O9"/>
    <mergeCell ref="A8:B9"/>
    <mergeCell ref="F11:G11"/>
    <mergeCell ref="O28:O30"/>
    <mergeCell ref="H29:J29"/>
    <mergeCell ref="K29:M29"/>
    <mergeCell ref="A10:B12"/>
    <mergeCell ref="A13:B13"/>
    <mergeCell ref="H25:J25"/>
    <mergeCell ref="K25:M25"/>
    <mergeCell ref="A18:B18"/>
    <mergeCell ref="A20:B20"/>
    <mergeCell ref="A28:B30"/>
    <mergeCell ref="O24:O25"/>
    <mergeCell ref="D10:D12"/>
    <mergeCell ref="E28:E30"/>
    <mergeCell ref="A23:E23"/>
    <mergeCell ref="A24:E24"/>
    <mergeCell ref="C28:C30"/>
    <mergeCell ref="A26:B27"/>
    <mergeCell ref="F28:N28"/>
    <mergeCell ref="N29:N30"/>
    <mergeCell ref="F29:G29"/>
    <mergeCell ref="A14:B14"/>
    <mergeCell ref="A15:B15"/>
    <mergeCell ref="A16:B16"/>
    <mergeCell ref="A17:B17"/>
    <mergeCell ref="A19:B19"/>
    <mergeCell ref="A39:B39"/>
    <mergeCell ref="A40:B40"/>
    <mergeCell ref="B87:C87"/>
    <mergeCell ref="A75:A77"/>
    <mergeCell ref="B75:C77"/>
    <mergeCell ref="D75:D77"/>
    <mergeCell ref="E75:E77"/>
    <mergeCell ref="C56:O56"/>
    <mergeCell ref="A57:B59"/>
    <mergeCell ref="C57:C59"/>
    <mergeCell ref="D57:D59"/>
    <mergeCell ref="E57:E59"/>
    <mergeCell ref="A50:E50"/>
    <mergeCell ref="A54:O54"/>
    <mergeCell ref="A41:E41"/>
    <mergeCell ref="A42:E42"/>
    <mergeCell ref="A48:E48"/>
    <mergeCell ref="A49:E49"/>
    <mergeCell ref="A43:E43"/>
    <mergeCell ref="N75:N77"/>
    <mergeCell ref="A69:B69"/>
    <mergeCell ref="A70:E70"/>
    <mergeCell ref="B78:C78"/>
    <mergeCell ref="I76:L76"/>
    <mergeCell ref="I99:L99"/>
    <mergeCell ref="I96:L96"/>
    <mergeCell ref="I92:L92"/>
    <mergeCell ref="A90:E90"/>
    <mergeCell ref="A88:E88"/>
    <mergeCell ref="A89:E89"/>
    <mergeCell ref="B83:C83"/>
    <mergeCell ref="B85:C85"/>
    <mergeCell ref="I90:L90"/>
    <mergeCell ref="H89:H90"/>
    <mergeCell ref="B84:C84"/>
    <mergeCell ref="B86:C86"/>
    <mergeCell ref="F90:G90"/>
    <mergeCell ref="O71:O72"/>
    <mergeCell ref="A72:E72"/>
    <mergeCell ref="H72:J72"/>
    <mergeCell ref="K72:M72"/>
    <mergeCell ref="F57:N57"/>
    <mergeCell ref="O57:O59"/>
    <mergeCell ref="H58:J58"/>
    <mergeCell ref="K58:M58"/>
    <mergeCell ref="N58:N59"/>
    <mergeCell ref="A60:B60"/>
    <mergeCell ref="A66:B66"/>
    <mergeCell ref="A67:B67"/>
    <mergeCell ref="O95:O97"/>
    <mergeCell ref="O98:O99"/>
    <mergeCell ref="A5:B5"/>
    <mergeCell ref="C5:D5"/>
    <mergeCell ref="K5:L5"/>
    <mergeCell ref="F5:J5"/>
    <mergeCell ref="N3:O3"/>
    <mergeCell ref="B3:E3"/>
    <mergeCell ref="B2:C2"/>
    <mergeCell ref="N2:O2"/>
    <mergeCell ref="L3:M3"/>
    <mergeCell ref="B80:C80"/>
    <mergeCell ref="B81:C81"/>
    <mergeCell ref="B82:C82"/>
    <mergeCell ref="I95:L95"/>
    <mergeCell ref="H46:J46"/>
    <mergeCell ref="K46:M46"/>
    <mergeCell ref="N92:N93"/>
    <mergeCell ref="N89:N90"/>
    <mergeCell ref="H50:J50"/>
    <mergeCell ref="M76:M77"/>
    <mergeCell ref="A56:B56"/>
    <mergeCell ref="B79:C79"/>
    <mergeCell ref="K50:M50"/>
  </mergeCells>
  <conditionalFormatting sqref="K5:L5">
    <cfRule type="expression" dxfId="59" priority="2">
      <formula>ISBLANK($K$5)</formula>
    </cfRule>
  </conditionalFormatting>
  <conditionalFormatting sqref="C5:D5">
    <cfRule type="expression" dxfId="58" priority="1">
      <formula>ISBLANK($C$5)</formula>
    </cfRule>
  </conditionalFormatting>
  <dataValidations count="1">
    <dataValidation type="list" allowBlank="1" showInputMessage="1" showErrorMessage="1" sqref="C13:C22" xr:uid="{92AAC43E-D89F-4D71-A698-557194B9B658}">
      <formula1>Binaire</formula1>
    </dataValidation>
  </dataValidations>
  <printOptions horizontalCentered="1"/>
  <pageMargins left="0.11811023622047245" right="0.11811023622047245" top="0.15748031496062992" bottom="0.15748031496062992" header="0" footer="0"/>
  <pageSetup paperSize="9" scale="74" fitToHeight="0" orientation="landscape" r:id="rId1"/>
  <headerFooter>
    <oddFooter>&amp;L&amp;F&amp;C&amp;A&amp;R&amp;P/&amp;N</oddFooter>
  </headerFooter>
  <rowBreaks count="1" manualBreakCount="1">
    <brk id="52" max="13" man="1"/>
  </rowBreaks>
  <ignoredErrors>
    <ignoredError sqref="N13:N17 N31 N32:O40 N60:N69 M78:M82" formulaRange="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 id="{22725226-E9C3-4326-B520-7959FE5E1310}">
            <xm:f>AND($N$92=BP_Annexe1A_Depenses!$L$78+BP_Annexe1A_Depenses!$K$78,$N$92=BP_Annexe1B_Recettes!$J$52)</xm:f>
            <x14:dxf>
              <fill>
                <patternFill>
                  <bgColor theme="8" tint="0.59996337778862885"/>
                </patternFill>
              </fill>
            </x14:dxf>
          </x14:cfRule>
          <xm:sqref>N92</xm:sqref>
        </x14:conditionalFormatting>
        <x14:conditionalFormatting xmlns:xm="http://schemas.microsoft.com/office/excel/2006/main">
          <x14:cfRule type="expression" priority="3" id="{69015D30-8E93-48CA-8298-31944DD00F92}">
            <xm:f>$O$24=BP_Annexe1A_Depenses!$I$78</xm:f>
            <x14:dxf>
              <fill>
                <patternFill>
                  <bgColor theme="8" tint="0.59996337778862885"/>
                </patternFill>
              </fill>
            </x14:dxf>
          </x14:cfRule>
          <xm:sqref>O24:O25</xm:sqref>
        </x14:conditionalFormatting>
        <x14:conditionalFormatting xmlns:xm="http://schemas.microsoft.com/office/excel/2006/main">
          <x14:cfRule type="expression" priority="4" id="{3F83728D-B7E1-4CC8-90B8-33C45F098A54}">
            <xm:f>$O$42=BP_Annexe1A_Depenses!$J$78</xm:f>
            <x14:dxf>
              <fill>
                <patternFill>
                  <bgColor theme="8" tint="0.59996337778862885"/>
                </patternFill>
              </fill>
            </x14:dxf>
          </x14:cfRule>
          <xm:sqref>O42:O43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F8C5E-99A0-4CA1-8D5F-C79D2C172140}">
  <sheetPr>
    <tabColor theme="8" tint="0.59999389629810485"/>
    <pageSetUpPr fitToPage="1"/>
  </sheetPr>
  <dimension ref="A1:V60"/>
  <sheetViews>
    <sheetView showGridLines="0" zoomScaleNormal="100" workbookViewId="0">
      <pane xSplit="1" ySplit="7" topLeftCell="B8" activePane="bottomRight" state="frozen"/>
      <selection pane="topRight" activeCell="B1" sqref="B1"/>
      <selection pane="bottomLeft" activeCell="A8" sqref="A8"/>
      <selection pane="bottomRight" activeCell="A2" sqref="A2:B2"/>
    </sheetView>
  </sheetViews>
  <sheetFormatPr baseColWidth="10" defaultColWidth="10.81640625" defaultRowHeight="14.5" outlineLevelRow="1" x14ac:dyDescent="0.35"/>
  <cols>
    <col min="1" max="1" width="12.54296875" style="22" customWidth="1"/>
    <col min="2" max="2" width="94.453125" style="22" customWidth="1"/>
    <col min="3" max="5" width="11" style="22" customWidth="1"/>
    <col min="6" max="16384" width="10.81640625" style="22"/>
  </cols>
  <sheetData>
    <row r="1" spans="1:22" s="1" customFormat="1" ht="10.5" outlineLevel="1" x14ac:dyDescent="0.35">
      <c r="A1" s="572"/>
      <c r="B1" s="572"/>
      <c r="F1" s="572"/>
      <c r="G1" s="573"/>
      <c r="H1" s="572"/>
      <c r="I1" s="572"/>
      <c r="J1" s="572"/>
      <c r="K1" s="572"/>
      <c r="L1" s="572"/>
      <c r="N1" s="37"/>
      <c r="O1" s="37"/>
      <c r="P1" s="37"/>
      <c r="Q1" s="37"/>
      <c r="R1" s="37"/>
      <c r="S1" s="37"/>
      <c r="T1" s="37"/>
      <c r="U1" s="37"/>
      <c r="V1" s="37"/>
    </row>
    <row r="2" spans="1:22" s="1" customFormat="1" ht="22.5" x14ac:dyDescent="0.35">
      <c r="A2" s="1591" t="s">
        <v>374</v>
      </c>
      <c r="B2" s="1591"/>
      <c r="C2" s="635" t="s">
        <v>261</v>
      </c>
      <c r="D2" s="636" t="s">
        <v>262</v>
      </c>
      <c r="E2" s="935">
        <f>BP_Annexe1A_Depenses!$K$2</f>
        <v>44691</v>
      </c>
      <c r="F2" s="935"/>
      <c r="J2" s="572"/>
    </row>
    <row r="3" spans="1:22" s="1" customFormat="1" ht="21" x14ac:dyDescent="0.35">
      <c r="A3" s="1370" t="s">
        <v>260</v>
      </c>
      <c r="C3" s="1592" t="s">
        <v>350</v>
      </c>
      <c r="D3" s="1592"/>
      <c r="E3" s="1598">
        <f>BP_Annexe1A_Depenses!$K$3</f>
        <v>0</v>
      </c>
      <c r="H3" s="936"/>
      <c r="J3" s="572"/>
    </row>
    <row r="4" spans="1:22" s="572" customFormat="1" x14ac:dyDescent="0.25">
      <c r="A4" s="1370"/>
      <c r="B4" s="932">
        <f>BP_Annexe1A_Depenses!$D$3</f>
        <v>0</v>
      </c>
      <c r="C4" s="1592"/>
      <c r="D4" s="1592"/>
      <c r="E4" s="1599"/>
      <c r="N4" s="647"/>
      <c r="O4" s="647"/>
      <c r="P4" s="647"/>
      <c r="Q4" s="625"/>
      <c r="R4" s="648"/>
      <c r="S4" s="648"/>
      <c r="T4" s="648"/>
      <c r="U4" s="649"/>
      <c r="V4" s="650"/>
    </row>
    <row r="5" spans="1:22" x14ac:dyDescent="0.35">
      <c r="A5" s="1597"/>
      <c r="B5" s="1597"/>
      <c r="C5" s="1597"/>
      <c r="D5" s="1597"/>
      <c r="E5" s="1597"/>
    </row>
    <row r="6" spans="1:22" x14ac:dyDescent="0.35">
      <c r="A6" s="1603" t="s">
        <v>347</v>
      </c>
      <c r="B6" s="1603"/>
      <c r="C6" s="1602" t="s">
        <v>348</v>
      </c>
      <c r="D6" s="1602"/>
      <c r="E6" s="1602"/>
    </row>
    <row r="7" spans="1:22" ht="23.5" x14ac:dyDescent="0.35">
      <c r="A7" s="1603"/>
      <c r="B7" s="1603"/>
      <c r="C7" s="927" t="s">
        <v>340</v>
      </c>
      <c r="D7" s="927" t="s">
        <v>341</v>
      </c>
      <c r="E7" s="927" t="s">
        <v>342</v>
      </c>
    </row>
    <row r="8" spans="1:22" ht="26" x14ac:dyDescent="0.35">
      <c r="C8" s="929" t="s">
        <v>337</v>
      </c>
      <c r="D8" s="929" t="s">
        <v>339</v>
      </c>
      <c r="E8" s="929" t="s">
        <v>338</v>
      </c>
    </row>
    <row r="9" spans="1:22" ht="15.5" x14ac:dyDescent="0.35">
      <c r="A9" s="1588" t="s">
        <v>351</v>
      </c>
      <c r="B9" s="1588"/>
      <c r="C9" s="1588"/>
      <c r="D9" s="1588"/>
      <c r="E9" s="1588"/>
    </row>
    <row r="10" spans="1:22" x14ac:dyDescent="0.35">
      <c r="A10" s="1586" t="s">
        <v>360</v>
      </c>
      <c r="B10" s="1587"/>
      <c r="C10" s="928"/>
      <c r="D10" s="928"/>
      <c r="E10" s="928"/>
    </row>
    <row r="11" spans="1:22" x14ac:dyDescent="0.35">
      <c r="A11" s="1586" t="s">
        <v>346</v>
      </c>
      <c r="B11" s="1587"/>
      <c r="C11" s="928"/>
      <c r="D11" s="928"/>
      <c r="E11" s="928"/>
    </row>
    <row r="12" spans="1:22" x14ac:dyDescent="0.35">
      <c r="A12" s="1586" t="s">
        <v>352</v>
      </c>
      <c r="B12" s="1587"/>
      <c r="C12" s="937"/>
      <c r="D12" s="937"/>
      <c r="E12" s="937"/>
    </row>
    <row r="13" spans="1:22" ht="26" x14ac:dyDescent="0.35">
      <c r="A13" s="934" t="s">
        <v>349</v>
      </c>
      <c r="B13" s="1583"/>
      <c r="C13" s="1584"/>
      <c r="D13" s="1584"/>
      <c r="E13" s="1585"/>
    </row>
    <row r="15" spans="1:22" ht="15.5" x14ac:dyDescent="0.35">
      <c r="A15" s="1588" t="s">
        <v>354</v>
      </c>
      <c r="B15" s="1588"/>
      <c r="C15" s="1588"/>
      <c r="D15" s="1588"/>
      <c r="E15" s="1588"/>
      <c r="G15" s="1600"/>
      <c r="H15" s="1601"/>
    </row>
    <row r="16" spans="1:22" ht="28.5" customHeight="1" x14ac:dyDescent="0.35">
      <c r="A16" s="1586" t="s">
        <v>353</v>
      </c>
      <c r="B16" s="1587"/>
      <c r="C16" s="928"/>
      <c r="D16" s="928"/>
      <c r="E16" s="928"/>
    </row>
    <row r="17" spans="1:5" x14ac:dyDescent="0.35">
      <c r="A17" s="1586" t="s">
        <v>345</v>
      </c>
      <c r="B17" s="1587"/>
      <c r="C17" s="928"/>
      <c r="D17" s="928"/>
      <c r="E17" s="928"/>
    </row>
    <row r="18" spans="1:5" x14ac:dyDescent="0.35">
      <c r="A18" s="1586" t="s">
        <v>362</v>
      </c>
      <c r="B18" s="1587"/>
      <c r="C18" s="928"/>
      <c r="D18" s="928"/>
      <c r="E18" s="928"/>
    </row>
    <row r="19" spans="1:5" x14ac:dyDescent="0.35">
      <c r="A19" s="1586" t="s">
        <v>369</v>
      </c>
      <c r="B19" s="1587"/>
      <c r="C19" s="928"/>
      <c r="D19" s="928"/>
      <c r="E19" s="928"/>
    </row>
    <row r="20" spans="1:5" x14ac:dyDescent="0.35">
      <c r="A20" s="1586" t="s">
        <v>356</v>
      </c>
      <c r="B20" s="1587"/>
      <c r="C20" s="928"/>
      <c r="D20" s="928"/>
      <c r="E20" s="928"/>
    </row>
    <row r="21" spans="1:5" ht="26" x14ac:dyDescent="0.35">
      <c r="A21" s="934" t="s">
        <v>349</v>
      </c>
      <c r="B21" s="1583"/>
      <c r="C21" s="1584"/>
      <c r="D21" s="1584"/>
      <c r="E21" s="1585"/>
    </row>
    <row r="22" spans="1:5" x14ac:dyDescent="0.35">
      <c r="A22" s="931"/>
      <c r="B22" s="931"/>
    </row>
    <row r="23" spans="1:5" ht="15.5" x14ac:dyDescent="0.35">
      <c r="A23" s="1588" t="s">
        <v>344</v>
      </c>
      <c r="B23" s="1588"/>
      <c r="C23" s="1588"/>
      <c r="D23" s="1588"/>
      <c r="E23" s="1588"/>
    </row>
    <row r="24" spans="1:5" x14ac:dyDescent="0.35">
      <c r="A24" s="1593" t="s">
        <v>359</v>
      </c>
      <c r="B24" s="1594"/>
      <c r="C24" s="928"/>
      <c r="D24" s="928"/>
      <c r="E24" s="928"/>
    </row>
    <row r="25" spans="1:5" x14ac:dyDescent="0.35">
      <c r="A25" s="1586" t="s">
        <v>355</v>
      </c>
      <c r="B25" s="1587"/>
      <c r="C25" s="928"/>
      <c r="D25" s="928"/>
      <c r="E25" s="928"/>
    </row>
    <row r="26" spans="1:5" x14ac:dyDescent="0.35">
      <c r="A26" s="1586" t="s">
        <v>357</v>
      </c>
      <c r="B26" s="1587"/>
      <c r="C26" s="928"/>
      <c r="D26" s="928"/>
      <c r="E26" s="928"/>
    </row>
    <row r="27" spans="1:5" ht="28.5" customHeight="1" x14ac:dyDescent="0.35">
      <c r="A27" s="1586" t="s">
        <v>379</v>
      </c>
      <c r="B27" s="1587"/>
      <c r="C27" s="928"/>
      <c r="D27" s="928"/>
      <c r="E27" s="928"/>
    </row>
    <row r="28" spans="1:5" x14ac:dyDescent="0.35">
      <c r="A28" s="1586" t="s">
        <v>380</v>
      </c>
      <c r="B28" s="1587"/>
      <c r="C28" s="928"/>
      <c r="D28" s="928"/>
      <c r="E28" s="928"/>
    </row>
    <row r="29" spans="1:5" ht="26" x14ac:dyDescent="0.35">
      <c r="A29" s="934" t="s">
        <v>349</v>
      </c>
      <c r="B29" s="1583"/>
      <c r="C29" s="1584"/>
      <c r="D29" s="1584"/>
      <c r="E29" s="1585"/>
    </row>
    <row r="30" spans="1:5" x14ac:dyDescent="0.35">
      <c r="A30" s="931"/>
      <c r="B30" s="931"/>
    </row>
    <row r="31" spans="1:5" ht="15.5" x14ac:dyDescent="0.35">
      <c r="A31" s="1588" t="s">
        <v>343</v>
      </c>
      <c r="B31" s="1588"/>
      <c r="C31" s="1588"/>
      <c r="D31" s="1588"/>
      <c r="E31" s="1588"/>
    </row>
    <row r="32" spans="1:5" ht="29.15" customHeight="1" x14ac:dyDescent="0.35">
      <c r="A32" s="1593" t="s">
        <v>365</v>
      </c>
      <c r="B32" s="1594"/>
      <c r="C32" s="928"/>
      <c r="D32" s="928"/>
      <c r="E32" s="928"/>
    </row>
    <row r="33" spans="1:5" ht="25" customHeight="1" x14ac:dyDescent="0.35">
      <c r="A33" s="1593" t="s">
        <v>378</v>
      </c>
      <c r="B33" s="1594"/>
      <c r="C33" s="928"/>
      <c r="D33" s="928"/>
      <c r="E33" s="928"/>
    </row>
    <row r="34" spans="1:5" x14ac:dyDescent="0.35">
      <c r="A34" s="1586" t="s">
        <v>368</v>
      </c>
      <c r="B34" s="1587"/>
      <c r="C34" s="928"/>
      <c r="D34" s="928"/>
      <c r="E34" s="928"/>
    </row>
    <row r="35" spans="1:5" x14ac:dyDescent="0.35">
      <c r="A35" s="1593" t="s">
        <v>358</v>
      </c>
      <c r="B35" s="1594"/>
      <c r="C35" s="928"/>
      <c r="D35" s="928"/>
      <c r="E35" s="928"/>
    </row>
    <row r="36" spans="1:5" x14ac:dyDescent="0.35">
      <c r="A36" s="1595" t="s">
        <v>377</v>
      </c>
      <c r="B36" s="1596"/>
      <c r="C36" s="928"/>
      <c r="D36" s="928"/>
      <c r="E36" s="928"/>
    </row>
    <row r="37" spans="1:5" x14ac:dyDescent="0.35">
      <c r="A37" s="1595" t="s">
        <v>455</v>
      </c>
      <c r="B37" s="1596"/>
      <c r="C37" s="928"/>
      <c r="D37" s="928"/>
      <c r="E37" s="928"/>
    </row>
    <row r="38" spans="1:5" x14ac:dyDescent="0.35">
      <c r="A38" s="1593" t="s">
        <v>376</v>
      </c>
      <c r="B38" s="1594"/>
      <c r="C38" s="928"/>
      <c r="D38" s="928"/>
      <c r="E38" s="928"/>
    </row>
    <row r="39" spans="1:5" x14ac:dyDescent="0.35">
      <c r="A39" s="1586" t="s">
        <v>375</v>
      </c>
      <c r="B39" s="1587"/>
      <c r="C39" s="928"/>
      <c r="D39" s="928"/>
      <c r="E39" s="928"/>
    </row>
    <row r="40" spans="1:5" ht="26" x14ac:dyDescent="0.35">
      <c r="A40" s="934" t="s">
        <v>349</v>
      </c>
      <c r="B40" s="1583"/>
      <c r="C40" s="1584"/>
      <c r="D40" s="1584"/>
      <c r="E40" s="1585"/>
    </row>
    <row r="41" spans="1:5" x14ac:dyDescent="0.35">
      <c r="A41" s="931"/>
      <c r="B41" s="931"/>
    </row>
    <row r="42" spans="1:5" ht="15.5" x14ac:dyDescent="0.35">
      <c r="A42" s="1588" t="s">
        <v>364</v>
      </c>
      <c r="B42" s="1588"/>
      <c r="C42" s="1588"/>
      <c r="D42" s="1588"/>
      <c r="E42" s="1588"/>
    </row>
    <row r="43" spans="1:5" x14ac:dyDescent="0.35">
      <c r="A43" s="1586" t="s">
        <v>384</v>
      </c>
      <c r="B43" s="1587"/>
      <c r="C43" s="928"/>
      <c r="D43" s="928"/>
      <c r="E43" s="928"/>
    </row>
    <row r="44" spans="1:5" x14ac:dyDescent="0.35">
      <c r="A44" s="1586" t="s">
        <v>383</v>
      </c>
      <c r="B44" s="1587"/>
      <c r="C44" s="928"/>
      <c r="D44" s="928"/>
      <c r="E44" s="928"/>
    </row>
    <row r="45" spans="1:5" ht="29.15" customHeight="1" x14ac:dyDescent="0.35">
      <c r="A45" s="1586" t="s">
        <v>381</v>
      </c>
      <c r="B45" s="1587"/>
      <c r="C45" s="928"/>
      <c r="D45" s="928"/>
      <c r="E45" s="928"/>
    </row>
    <row r="46" spans="1:5" ht="29.15" customHeight="1" x14ac:dyDescent="0.35">
      <c r="A46" s="1586" t="s">
        <v>373</v>
      </c>
      <c r="B46" s="1587"/>
      <c r="C46" s="928"/>
      <c r="D46" s="928"/>
      <c r="E46" s="928"/>
    </row>
    <row r="47" spans="1:5" x14ac:dyDescent="0.35">
      <c r="A47" s="1586" t="s">
        <v>370</v>
      </c>
      <c r="B47" s="1587"/>
      <c r="C47" s="928"/>
      <c r="D47" s="928"/>
      <c r="E47" s="928"/>
    </row>
    <row r="48" spans="1:5" x14ac:dyDescent="0.35">
      <c r="A48" s="1586" t="s">
        <v>382</v>
      </c>
      <c r="B48" s="1587"/>
      <c r="C48" s="928"/>
      <c r="D48" s="928"/>
      <c r="E48" s="928"/>
    </row>
    <row r="49" spans="1:8" ht="28.5" customHeight="1" x14ac:dyDescent="0.35">
      <c r="A49" s="1586" t="s">
        <v>371</v>
      </c>
      <c r="B49" s="1587"/>
      <c r="C49" s="928"/>
      <c r="D49" s="928"/>
      <c r="E49" s="928"/>
    </row>
    <row r="50" spans="1:8" x14ac:dyDescent="0.35">
      <c r="A50" s="1589" t="s">
        <v>385</v>
      </c>
      <c r="B50" s="1590"/>
      <c r="C50" s="928"/>
      <c r="D50" s="928"/>
      <c r="E50" s="928"/>
    </row>
    <row r="51" spans="1:8" ht="26" x14ac:dyDescent="0.35">
      <c r="A51" s="934" t="s">
        <v>349</v>
      </c>
      <c r="B51" s="1583"/>
      <c r="C51" s="1584"/>
      <c r="D51" s="1584"/>
      <c r="E51" s="1585"/>
    </row>
    <row r="52" spans="1:8" s="930" customFormat="1" ht="14.5" customHeight="1" x14ac:dyDescent="0.35">
      <c r="A52" s="931"/>
      <c r="B52" s="933"/>
      <c r="F52" s="22"/>
    </row>
    <row r="53" spans="1:8" ht="15.5" x14ac:dyDescent="0.35">
      <c r="A53" s="1588" t="s">
        <v>363</v>
      </c>
      <c r="B53" s="1588"/>
      <c r="C53" s="1588"/>
      <c r="D53" s="1588"/>
      <c r="E53" s="1588"/>
    </row>
    <row r="54" spans="1:8" s="930" customFormat="1" x14ac:dyDescent="0.35">
      <c r="A54" s="1586" t="s">
        <v>386</v>
      </c>
      <c r="B54" s="1587"/>
      <c r="C54" s="928"/>
      <c r="D54" s="928"/>
      <c r="E54" s="928"/>
      <c r="F54" s="22"/>
    </row>
    <row r="55" spans="1:8" s="930" customFormat="1" ht="29.15" customHeight="1" x14ac:dyDescent="0.35">
      <c r="A55" s="1586" t="s">
        <v>366</v>
      </c>
      <c r="B55" s="1587"/>
      <c r="C55" s="928"/>
      <c r="D55" s="928"/>
      <c r="E55" s="928"/>
      <c r="F55" s="22"/>
    </row>
    <row r="56" spans="1:8" ht="28" customHeight="1" x14ac:dyDescent="0.35">
      <c r="A56" s="1586" t="s">
        <v>367</v>
      </c>
      <c r="B56" s="1587"/>
      <c r="C56" s="928"/>
      <c r="D56" s="928"/>
      <c r="E56" s="928"/>
      <c r="H56" s="25"/>
    </row>
    <row r="57" spans="1:8" ht="15.5" x14ac:dyDescent="0.35">
      <c r="A57" s="1588" t="s">
        <v>361</v>
      </c>
      <c r="B57" s="1588"/>
      <c r="C57" s="1588"/>
      <c r="D57" s="1588"/>
      <c r="E57" s="1588"/>
    </row>
    <row r="58" spans="1:8" x14ac:dyDescent="0.35">
      <c r="A58" s="1586" t="s">
        <v>387</v>
      </c>
      <c r="B58" s="1587"/>
      <c r="C58" s="928"/>
      <c r="D58" s="928"/>
      <c r="E58" s="928"/>
    </row>
    <row r="59" spans="1:8" x14ac:dyDescent="0.35">
      <c r="A59" s="1586" t="s">
        <v>372</v>
      </c>
      <c r="B59" s="1587"/>
      <c r="C59" s="928"/>
      <c r="D59" s="928"/>
      <c r="E59" s="928"/>
    </row>
    <row r="60" spans="1:8" ht="26" x14ac:dyDescent="0.35">
      <c r="A60" s="934" t="s">
        <v>349</v>
      </c>
      <c r="B60" s="1583"/>
      <c r="C60" s="1584"/>
      <c r="D60" s="1584"/>
      <c r="E60" s="1585"/>
    </row>
  </sheetData>
  <sheetProtection password="D3BB" sheet="1" objects="1" scenarios="1"/>
  <mergeCells count="55">
    <mergeCell ref="E3:E4"/>
    <mergeCell ref="G15:H15"/>
    <mergeCell ref="A23:E23"/>
    <mergeCell ref="A31:E31"/>
    <mergeCell ref="A28:B28"/>
    <mergeCell ref="A26:B26"/>
    <mergeCell ref="C6:E6"/>
    <mergeCell ref="A6:B7"/>
    <mergeCell ref="A12:B12"/>
    <mergeCell ref="A11:B11"/>
    <mergeCell ref="A35:B35"/>
    <mergeCell ref="A5:E5"/>
    <mergeCell ref="A9:E9"/>
    <mergeCell ref="A34:B34"/>
    <mergeCell ref="A39:B39"/>
    <mergeCell ref="A15:E15"/>
    <mergeCell ref="A17:B17"/>
    <mergeCell ref="A18:B18"/>
    <mergeCell ref="A19:B19"/>
    <mergeCell ref="A20:B20"/>
    <mergeCell ref="A27:B27"/>
    <mergeCell ref="A16:B16"/>
    <mergeCell ref="A37:B37"/>
    <mergeCell ref="B51:E51"/>
    <mergeCell ref="A58:B58"/>
    <mergeCell ref="A50:B50"/>
    <mergeCell ref="A2:B2"/>
    <mergeCell ref="A3:A4"/>
    <mergeCell ref="C3:D4"/>
    <mergeCell ref="A10:B10"/>
    <mergeCell ref="A38:B38"/>
    <mergeCell ref="A36:B36"/>
    <mergeCell ref="B13:E13"/>
    <mergeCell ref="B21:E21"/>
    <mergeCell ref="B29:E29"/>
    <mergeCell ref="A32:B32"/>
    <mergeCell ref="A25:B25"/>
    <mergeCell ref="A33:B33"/>
    <mergeCell ref="A24:B24"/>
    <mergeCell ref="B40:E40"/>
    <mergeCell ref="A43:B43"/>
    <mergeCell ref="A42:E42"/>
    <mergeCell ref="B60:E60"/>
    <mergeCell ref="A49:B49"/>
    <mergeCell ref="A44:B44"/>
    <mergeCell ref="A56:B56"/>
    <mergeCell ref="A48:B48"/>
    <mergeCell ref="A57:E57"/>
    <mergeCell ref="A59:B59"/>
    <mergeCell ref="A55:B55"/>
    <mergeCell ref="A53:E53"/>
    <mergeCell ref="A54:B54"/>
    <mergeCell ref="A45:B45"/>
    <mergeCell ref="A46:B46"/>
    <mergeCell ref="A47:B47"/>
  </mergeCells>
  <printOptions horizontalCentered="1"/>
  <pageMargins left="0.51181102362204722" right="0.51181102362204722" top="0.55118110236220474" bottom="0.35433070866141736" header="0.31496062992125984" footer="0.31496062992125984"/>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7AC1D-E919-4454-8B09-3975439B5E56}">
  <sheetPr>
    <tabColor rgb="FFFF9900"/>
    <pageSetUpPr fitToPage="1"/>
  </sheetPr>
  <dimension ref="B1:T82"/>
  <sheetViews>
    <sheetView showGridLines="0" zoomScaleNormal="100" workbookViewId="0"/>
  </sheetViews>
  <sheetFormatPr baseColWidth="10" defaultColWidth="11.453125" defaultRowHeight="10.5" outlineLevelCol="1" x14ac:dyDescent="0.35"/>
  <cols>
    <col min="1" max="1" width="2.54296875" style="573" customWidth="1"/>
    <col min="2" max="2" width="4.54296875" style="573" hidden="1" customWidth="1" outlineLevel="1"/>
    <col min="3" max="3" width="39" style="573" customWidth="1" collapsed="1"/>
    <col min="4" max="6" width="9" style="573" customWidth="1"/>
    <col min="7" max="7" width="9.453125" style="589" bestFit="1" customWidth="1"/>
    <col min="8" max="8" width="9" style="589" hidden="1" customWidth="1" outlineLevel="1"/>
    <col min="9" max="9" width="12.1796875" style="589" customWidth="1" collapsed="1"/>
    <col min="10" max="10" width="7.1796875" style="573" customWidth="1"/>
    <col min="11" max="11" width="5" style="573" hidden="1" customWidth="1" outlineLevel="1"/>
    <col min="12" max="12" width="31.54296875" style="573" customWidth="1" collapsed="1"/>
    <col min="13" max="13" width="9.453125" style="589" bestFit="1" customWidth="1"/>
    <col min="14" max="14" width="9" style="573" customWidth="1"/>
    <col min="15" max="16" width="11.453125" style="573" hidden="1" customWidth="1" outlineLevel="1"/>
    <col min="17" max="17" width="12.1796875" style="573" customWidth="1" collapsed="1"/>
    <col min="18" max="16384" width="11.453125" style="573"/>
  </cols>
  <sheetData>
    <row r="1" spans="2:20" ht="21" x14ac:dyDescent="0.35">
      <c r="C1" s="1314" t="s">
        <v>389</v>
      </c>
      <c r="D1" s="1314"/>
      <c r="E1" s="1314"/>
      <c r="F1" s="1314"/>
      <c r="G1" s="1314"/>
      <c r="H1" s="1314"/>
      <c r="I1" s="1314"/>
      <c r="J1" s="1314"/>
      <c r="K1" s="1314"/>
      <c r="L1" s="1314"/>
      <c r="M1" s="1314"/>
      <c r="N1" s="1314"/>
      <c r="O1" s="1314"/>
      <c r="P1" s="1314"/>
      <c r="Q1" s="580" t="s">
        <v>537</v>
      </c>
      <c r="R1" s="581">
        <f>BP_Annexe1A_Depenses!K2</f>
        <v>44691</v>
      </c>
    </row>
    <row r="2" spans="2:20" x14ac:dyDescent="0.35">
      <c r="G2" s="582"/>
      <c r="H2" s="582"/>
      <c r="I2" s="582"/>
      <c r="J2" s="581"/>
      <c r="M2" s="582"/>
    </row>
    <row r="3" spans="2:20" ht="14.5" customHeight="1" x14ac:dyDescent="0.35">
      <c r="B3" s="1615" t="s">
        <v>236</v>
      </c>
      <c r="C3" s="1615"/>
      <c r="D3" s="1615"/>
      <c r="E3" s="1615"/>
      <c r="F3" s="1615"/>
      <c r="G3" s="1615"/>
      <c r="H3" s="993"/>
      <c r="I3" s="1041"/>
      <c r="J3" s="583"/>
      <c r="K3" s="1615" t="s">
        <v>237</v>
      </c>
      <c r="L3" s="1615"/>
      <c r="M3" s="1615"/>
      <c r="N3" s="1615"/>
      <c r="O3" s="1615"/>
      <c r="P3" s="1615"/>
      <c r="Q3" s="1615"/>
      <c r="R3" s="1615"/>
    </row>
    <row r="4" spans="2:20" ht="13" customHeight="1" x14ac:dyDescent="0.35">
      <c r="B4" s="1615" t="s">
        <v>219</v>
      </c>
      <c r="C4" s="1616" t="s">
        <v>246</v>
      </c>
      <c r="D4" s="1616" t="s">
        <v>533</v>
      </c>
      <c r="E4" s="1616" t="s">
        <v>393</v>
      </c>
      <c r="F4" s="1616"/>
      <c r="G4" s="1616" t="s">
        <v>390</v>
      </c>
      <c r="H4" s="1616"/>
      <c r="I4" s="1616"/>
      <c r="J4" s="583"/>
      <c r="K4" s="1313" t="s">
        <v>219</v>
      </c>
      <c r="L4" s="1616" t="s">
        <v>238</v>
      </c>
      <c r="M4" s="1616" t="s">
        <v>390</v>
      </c>
      <c r="N4" s="1616"/>
      <c r="O4" s="1616"/>
      <c r="P4" s="1616"/>
      <c r="Q4" s="1616"/>
      <c r="R4" s="1616"/>
    </row>
    <row r="5" spans="2:20" ht="13" customHeight="1" x14ac:dyDescent="0.35">
      <c r="B5" s="1615"/>
      <c r="C5" s="1616"/>
      <c r="D5" s="1616"/>
      <c r="E5" s="994" t="s">
        <v>194</v>
      </c>
      <c r="F5" s="994" t="s">
        <v>195</v>
      </c>
      <c r="G5" s="994" t="s">
        <v>391</v>
      </c>
      <c r="H5" s="994" t="s">
        <v>392</v>
      </c>
      <c r="I5" s="1042" t="s">
        <v>448</v>
      </c>
      <c r="J5" s="583"/>
      <c r="K5" s="1313"/>
      <c r="L5" s="1616"/>
      <c r="M5" s="994" t="s">
        <v>391</v>
      </c>
      <c r="O5" s="1042" t="s">
        <v>392</v>
      </c>
      <c r="Q5" s="1042" t="s">
        <v>448</v>
      </c>
    </row>
    <row r="6" spans="2:20" ht="13" x14ac:dyDescent="0.35">
      <c r="B6" s="583" t="s">
        <v>3</v>
      </c>
      <c r="C6" s="590" t="s">
        <v>205</v>
      </c>
      <c r="D6" s="604"/>
      <c r="E6" s="604"/>
      <c r="F6" s="604"/>
      <c r="G6" s="605"/>
      <c r="H6" s="949"/>
      <c r="I6" s="949"/>
      <c r="J6" s="584"/>
      <c r="K6" s="583" t="s">
        <v>40</v>
      </c>
      <c r="L6" s="590" t="s">
        <v>130</v>
      </c>
      <c r="M6" s="605"/>
      <c r="N6" s="607"/>
      <c r="O6" s="949"/>
      <c r="P6" s="607"/>
      <c r="Q6" s="949"/>
      <c r="R6" s="607"/>
    </row>
    <row r="7" spans="2:20" ht="13" x14ac:dyDescent="0.35">
      <c r="B7" s="593" t="s">
        <v>4</v>
      </c>
      <c r="C7" s="1054" t="s">
        <v>244</v>
      </c>
      <c r="D7" s="599">
        <f>SUM(BE_Annexe1A_Depenses!AA10:'BE_Annexe1A_Depenses'!AA13)</f>
        <v>0</v>
      </c>
      <c r="E7" s="599">
        <f>SUM(BE_Annexe1A_Depenses!AB10:'BE_Annexe1A_Depenses'!AB13)+SUM(BE_Annexe1A_Depenses!AD10:'BE_Annexe1A_Depenses'!AD13)</f>
        <v>0</v>
      </c>
      <c r="F7" s="599">
        <f>SUM(BE_Annexe1A_Depenses!AC10:'BE_Annexe1A_Depenses'!AC13)+SUM(BE_Annexe1A_Depenses!AE10:'BE_Annexe1A_Depenses'!AE13)</f>
        <v>0</v>
      </c>
      <c r="G7" s="1103">
        <f>SUM(BE_Annexe1A_Depenses!X10:'BE_Annexe1A_Depenses'!X13)</f>
        <v>0</v>
      </c>
      <c r="H7" s="1092">
        <f>SUM(BP_Annexe1A_Depenses!M10:'BP_Annexe1A_Depenses'!M13)</f>
        <v>0</v>
      </c>
      <c r="I7" s="1108">
        <f>SUM(BP_Annexe1A_Depenses!Q10:'BP_Annexe1A_Depenses'!Q13)</f>
        <v>0</v>
      </c>
      <c r="J7" s="585"/>
      <c r="K7" s="586" t="s">
        <v>49</v>
      </c>
      <c r="L7" s="606" t="s">
        <v>43</v>
      </c>
      <c r="M7" s="1111">
        <f>SUM(M8:M11)</f>
        <v>0</v>
      </c>
      <c r="N7" s="1112"/>
      <c r="O7" s="1086">
        <f>SUM(O8:O11)</f>
        <v>0</v>
      </c>
      <c r="P7" s="607"/>
      <c r="Q7" s="950">
        <f>SUM(Q8:Q11)</f>
        <v>0</v>
      </c>
      <c r="R7" s="1096"/>
    </row>
    <row r="8" spans="2:20" ht="13" x14ac:dyDescent="0.35">
      <c r="B8" s="594" t="s">
        <v>5</v>
      </c>
      <c r="C8" s="595" t="s">
        <v>146</v>
      </c>
      <c r="D8" s="600">
        <f>BE_Annexe1A_Depenses!AA14+BE_Annexe1A_Depenses!AA17</f>
        <v>0</v>
      </c>
      <c r="E8" s="600">
        <f>SUM(BE_Annexe1A_Depenses!AB14:'BE_Annexe1A_Depenses'!AB17)+SUM(BE_Annexe1A_Depenses!AD14:'BE_Annexe1A_Depenses'!AD17)</f>
        <v>0</v>
      </c>
      <c r="F8" s="600">
        <f>SUM(BE_Annexe1A_Depenses!AC14:'BE_Annexe1A_Depenses'!AC17)+SUM(BE_Annexe1A_Depenses!AE14:'BE_Annexe1A_Depenses'!AE17)</f>
        <v>0</v>
      </c>
      <c r="G8" s="1104">
        <f>SUM(BE_Annexe1A_Depenses!X14:'BE_Annexe1A_Depenses'!X17)</f>
        <v>0</v>
      </c>
      <c r="H8" s="1093">
        <f>BP_Annexe1A_Depenses!M14+BP_Annexe1A_Depenses!M17</f>
        <v>0</v>
      </c>
      <c r="I8" s="1109">
        <f>SUM(BP_Annexe1A_Depenses!Q14:'BP_Annexe1A_Depenses'!Q17)</f>
        <v>0</v>
      </c>
      <c r="J8" s="585"/>
      <c r="K8" s="573" t="s">
        <v>50</v>
      </c>
      <c r="L8" s="609" t="s">
        <v>53</v>
      </c>
      <c r="M8" s="1104">
        <f>SUM(BE_Annexe1B_Recettes!Z10:Z11)</f>
        <v>0</v>
      </c>
      <c r="N8" s="1112"/>
      <c r="O8" s="1087">
        <f>SUM(BP_Annexe1B_Recettes!K10:K11)</f>
        <v>0</v>
      </c>
      <c r="P8" s="607"/>
      <c r="Q8" s="1099">
        <f>SUM(BP_Annexe1B_Recettes!R10:R11)</f>
        <v>0</v>
      </c>
      <c r="R8" s="1096"/>
    </row>
    <row r="9" spans="2:20" ht="13" x14ac:dyDescent="0.35">
      <c r="B9" s="1609" t="s">
        <v>6</v>
      </c>
      <c r="C9" s="1609"/>
      <c r="D9" s="1125">
        <f t="shared" ref="D9:I9" si="0">SUM(D7:D8)</f>
        <v>0</v>
      </c>
      <c r="E9" s="1125">
        <f t="shared" si="0"/>
        <v>0</v>
      </c>
      <c r="F9" s="1125">
        <f t="shared" si="0"/>
        <v>0</v>
      </c>
      <c r="G9" s="1126">
        <f t="shared" si="0"/>
        <v>0</v>
      </c>
      <c r="H9" s="1127">
        <f t="shared" si="0"/>
        <v>0</v>
      </c>
      <c r="I9" s="1128">
        <f t="shared" si="0"/>
        <v>0</v>
      </c>
      <c r="J9" s="587"/>
      <c r="K9" s="573" t="s">
        <v>51</v>
      </c>
      <c r="L9" s="610" t="s">
        <v>55</v>
      </c>
      <c r="M9" s="1104">
        <f>SUM(BE_Annexe1B_Recettes!Z12:Z13)</f>
        <v>0</v>
      </c>
      <c r="N9" s="1112"/>
      <c r="O9" s="1087">
        <f>SUM(BP_Annexe1B_Recettes!K12:K13)</f>
        <v>0</v>
      </c>
      <c r="P9" s="607"/>
      <c r="Q9" s="1099">
        <f>SUM(BP_Annexe1B_Recettes!R12:R13)</f>
        <v>0</v>
      </c>
      <c r="R9" s="1096"/>
    </row>
    <row r="10" spans="2:20" ht="13" x14ac:dyDescent="0.35">
      <c r="B10" s="583" t="s">
        <v>206</v>
      </c>
      <c r="C10" s="590" t="s">
        <v>232</v>
      </c>
      <c r="D10" s="605"/>
      <c r="E10" s="605"/>
      <c r="F10" s="605"/>
      <c r="G10" s="605"/>
      <c r="H10" s="1094"/>
      <c r="I10" s="952"/>
      <c r="J10" s="584"/>
      <c r="K10" s="573" t="s">
        <v>52</v>
      </c>
      <c r="L10" s="610" t="s">
        <v>56</v>
      </c>
      <c r="M10" s="1104">
        <f>SUM(BE_Annexe1B_Recettes!Z14:Z16)</f>
        <v>0</v>
      </c>
      <c r="N10" s="1112"/>
      <c r="O10" s="1087">
        <f>SUM(BP_Annexe1B_Recettes!K14:K16)</f>
        <v>0</v>
      </c>
      <c r="P10" s="607"/>
      <c r="Q10" s="1099">
        <f>SUM(BP_Annexe1B_Recettes!R14:R16)</f>
        <v>0</v>
      </c>
      <c r="R10" s="1096"/>
    </row>
    <row r="11" spans="2:20" ht="13" x14ac:dyDescent="0.35">
      <c r="B11" s="596" t="s">
        <v>209</v>
      </c>
      <c r="C11" s="1054" t="s">
        <v>230</v>
      </c>
      <c r="D11" s="599">
        <f>SUM(BE_Annexe1A_Depenses!AA21:'BE_Annexe1A_Depenses'!AA26)</f>
        <v>0</v>
      </c>
      <c r="E11" s="599">
        <f>SUM(BE_Annexe1A_Depenses!AB21:'BE_Annexe1A_Depenses'!AB26)+SUM(BE_Annexe1A_Depenses!AD21:'BE_Annexe1A_Depenses'!AD26)</f>
        <v>0</v>
      </c>
      <c r="F11" s="599">
        <f>SUM(BE_Annexe1A_Depenses!AC21:'BE_Annexe1A_Depenses'!AC26)+SUM(BE_Annexe1A_Depenses!AE21:'BE_Annexe1A_Depenses'!AE26)</f>
        <v>0</v>
      </c>
      <c r="G11" s="1103">
        <f>SUM(BE_Annexe1A_Depenses!X21:'BE_Annexe1A_Depenses'!X26)</f>
        <v>0</v>
      </c>
      <c r="H11" s="1092">
        <f>SUM(BP_Annexe1A_Depenses!M21:'BP_Annexe1A_Depenses'!M26)</f>
        <v>0</v>
      </c>
      <c r="I11" s="1108">
        <f>SUM(BP_Annexe1A_Depenses!Q21:'BP_Annexe1A_Depenses'!Q26)</f>
        <v>0</v>
      </c>
      <c r="J11" s="513"/>
      <c r="K11" s="573" t="s">
        <v>58</v>
      </c>
      <c r="L11" s="610" t="s">
        <v>57</v>
      </c>
      <c r="M11" s="1104">
        <f>SUM(BE_Annexe1B_Recettes!Z17:Z19)</f>
        <v>0</v>
      </c>
      <c r="N11" s="1112"/>
      <c r="O11" s="1087">
        <f>SUM(BP_Annexe1B_Recettes!K17:K19)</f>
        <v>0</v>
      </c>
      <c r="P11" s="607"/>
      <c r="Q11" s="1099">
        <f>SUM(BP_Annexe1B_Recettes!R17:R19)</f>
        <v>0</v>
      </c>
      <c r="R11" s="1096"/>
      <c r="T11" s="1085"/>
    </row>
    <row r="12" spans="2:20" ht="13" x14ac:dyDescent="0.35">
      <c r="B12" s="597" t="s">
        <v>212</v>
      </c>
      <c r="C12" s="1055" t="s">
        <v>554</v>
      </c>
      <c r="D12" s="600">
        <f>SUM(BE_Annexe1A_Depenses!AA28:'BE_Annexe1A_Depenses'!AA33)</f>
        <v>0</v>
      </c>
      <c r="E12" s="600">
        <f>SUM(BE_Annexe1A_Depenses!AB28:'BE_Annexe1A_Depenses'!AB33)+SUM(BE_Annexe1A_Depenses!AD28:'BE_Annexe1A_Depenses'!AD33)</f>
        <v>0</v>
      </c>
      <c r="F12" s="600">
        <f>SUM(BE_Annexe1A_Depenses!AC28:'BE_Annexe1A_Depenses'!AC33)+SUM(BE_Annexe1A_Depenses!AE28:'BE_Annexe1A_Depenses'!AE33)</f>
        <v>0</v>
      </c>
      <c r="G12" s="1104">
        <f>SUM(BE_Annexe1A_Depenses!X28:'BE_Annexe1A_Depenses'!X33)</f>
        <v>0</v>
      </c>
      <c r="H12" s="1093">
        <f>SUM(BP_Annexe1A_Depenses!M28:'BP_Annexe1A_Depenses'!M33)</f>
        <v>0</v>
      </c>
      <c r="I12" s="1109">
        <f>SUM(BP_Annexe1A_Depenses!Q28:'BP_Annexe1A_Depenses'!Q33)</f>
        <v>0</v>
      </c>
      <c r="J12" s="585"/>
      <c r="K12" s="583" t="s">
        <v>63</v>
      </c>
      <c r="L12" s="606" t="s">
        <v>60</v>
      </c>
      <c r="M12" s="1113">
        <f>SUM(M13:M17)</f>
        <v>0</v>
      </c>
      <c r="N12" s="1112"/>
      <c r="O12" s="1088">
        <f>SUM(O13:O17)</f>
        <v>0</v>
      </c>
      <c r="P12" s="607"/>
      <c r="Q12" s="1100">
        <f>SUM(Q13:Q17)</f>
        <v>0</v>
      </c>
      <c r="R12" s="1096"/>
    </row>
    <row r="13" spans="2:20" ht="13" x14ac:dyDescent="0.35">
      <c r="B13" s="597" t="s">
        <v>215</v>
      </c>
      <c r="C13" s="1055" t="s">
        <v>231</v>
      </c>
      <c r="D13" s="600">
        <f>SUM(BE_Annexe1A_Depenses!AA35:'BE_Annexe1A_Depenses'!AA40)</f>
        <v>0</v>
      </c>
      <c r="E13" s="600">
        <f>SUM(BE_Annexe1A_Depenses!AB35:'BE_Annexe1A_Depenses'!AB40)+SUM(BE_Annexe1A_Depenses!AD35:'BE_Annexe1A_Depenses'!AD40)</f>
        <v>0</v>
      </c>
      <c r="F13" s="600">
        <f>SUM(BE_Annexe1A_Depenses!AC35:'BE_Annexe1A_Depenses'!AC40)+SUM(BE_Annexe1A_Depenses!AE35:'BE_Annexe1A_Depenses'!AE40)</f>
        <v>0</v>
      </c>
      <c r="G13" s="1104">
        <f>SUM(BE_Annexe1A_Depenses!X35:'BE_Annexe1A_Depenses'!X40)</f>
        <v>0</v>
      </c>
      <c r="H13" s="1093">
        <f>SUM(BP_Annexe1A_Depenses!M35:'BP_Annexe1A_Depenses'!M40)</f>
        <v>0</v>
      </c>
      <c r="I13" s="1109">
        <f>SUM(BP_Annexe1A_Depenses!Q35:'BP_Annexe1A_Depenses'!Q40)</f>
        <v>0</v>
      </c>
      <c r="J13" s="585"/>
      <c r="K13" s="593" t="s">
        <v>54</v>
      </c>
      <c r="L13" s="609" t="s">
        <v>61</v>
      </c>
      <c r="M13" s="1104">
        <f>BE_Annexe1B_Recettes!Z21</f>
        <v>0</v>
      </c>
      <c r="N13" s="1112"/>
      <c r="O13" s="1087">
        <f>SUM(BP_Annexe1B_Recettes!K21)</f>
        <v>0</v>
      </c>
      <c r="P13" s="607"/>
      <c r="Q13" s="1099">
        <f>SUM(BP_Annexe1B_Recettes!R21)</f>
        <v>0</v>
      </c>
      <c r="R13" s="1096"/>
    </row>
    <row r="14" spans="2:20" ht="13" x14ac:dyDescent="0.35">
      <c r="B14" s="1609" t="s">
        <v>208</v>
      </c>
      <c r="C14" s="1609"/>
      <c r="D14" s="1125">
        <f>D11+D12+D13</f>
        <v>0</v>
      </c>
      <c r="E14" s="1125">
        <f>E11+E12+E13</f>
        <v>0</v>
      </c>
      <c r="F14" s="1125">
        <f>F11+F12+F13</f>
        <v>0</v>
      </c>
      <c r="G14" s="1126">
        <f>SUM(G11:G13)</f>
        <v>0</v>
      </c>
      <c r="H14" s="1127">
        <f>SUM(H11:H13)</f>
        <v>0</v>
      </c>
      <c r="I14" s="1128">
        <f>SUM(I11:I13)</f>
        <v>0</v>
      </c>
      <c r="J14" s="513"/>
      <c r="K14" s="594" t="s">
        <v>64</v>
      </c>
      <c r="L14" s="610" t="s">
        <v>59</v>
      </c>
      <c r="M14" s="1104">
        <f>SUM(BE_Annexe1B_Recettes!Z22:Z23)</f>
        <v>0</v>
      </c>
      <c r="N14" s="1112"/>
      <c r="O14" s="1087">
        <f>SUM(BP_Annexe1B_Recettes!K22:K23)</f>
        <v>0</v>
      </c>
      <c r="P14" s="607"/>
      <c r="Q14" s="1099">
        <f>SUM(BP_Annexe1B_Recettes!R22:R23)</f>
        <v>0</v>
      </c>
      <c r="R14" s="1096"/>
    </row>
    <row r="15" spans="2:20" ht="13" x14ac:dyDescent="0.35">
      <c r="B15" s="583" t="s">
        <v>7</v>
      </c>
      <c r="C15" s="590" t="s">
        <v>126</v>
      </c>
      <c r="D15" s="592"/>
      <c r="E15" s="592"/>
      <c r="F15" s="592"/>
      <c r="G15" s="592"/>
      <c r="H15" s="1094"/>
      <c r="I15" s="952"/>
      <c r="J15" s="585"/>
      <c r="K15" s="594" t="s">
        <v>65</v>
      </c>
      <c r="L15" s="612" t="s">
        <v>79</v>
      </c>
      <c r="M15" s="1104">
        <f>BE_Annexe1B_Recettes!Z24</f>
        <v>0</v>
      </c>
      <c r="N15" s="1112"/>
      <c r="O15" s="1087">
        <f>SUM(BP_Annexe1B_Recettes!K24)</f>
        <v>0</v>
      </c>
      <c r="P15" s="607"/>
      <c r="Q15" s="1099">
        <f>SUM(BP_Annexe1B_Recettes!R24)</f>
        <v>0</v>
      </c>
      <c r="R15" s="1096"/>
    </row>
    <row r="16" spans="2:20" ht="13" x14ac:dyDescent="0.35">
      <c r="B16" s="593" t="s">
        <v>8</v>
      </c>
      <c r="C16" s="1054" t="s">
        <v>255</v>
      </c>
      <c r="D16" s="599">
        <f>SUM(BE_Annexe1A_Depenses!AA43:'BE_Annexe1A_Depenses'!AA45)</f>
        <v>0</v>
      </c>
      <c r="E16" s="599">
        <f>SUM(BE_Annexe1A_Depenses!AB43:'BE_Annexe1A_Depenses'!AB45)+SUM(BE_Annexe1A_Depenses!AD43:'BE_Annexe1A_Depenses'!AD45)</f>
        <v>0</v>
      </c>
      <c r="F16" s="599">
        <f>SUM(BE_Annexe1A_Depenses!AC43:'BE_Annexe1A_Depenses'!AC45)+SUM(BE_Annexe1A_Depenses!AE43:'BE_Annexe1A_Depenses'!AE45)</f>
        <v>0</v>
      </c>
      <c r="G16" s="1103">
        <f>SUM(BE_Annexe1A_Depenses!X43:'BE_Annexe1A_Depenses'!X45)</f>
        <v>0</v>
      </c>
      <c r="H16" s="1092">
        <f>SUM(BP_Annexe1A_Depenses!M43:'BP_Annexe1A_Depenses'!M45)</f>
        <v>0</v>
      </c>
      <c r="I16" s="1108">
        <f>SUM(BP_Annexe1A_Depenses!Q43:'BP_Annexe1A_Depenses'!Q45)</f>
        <v>0</v>
      </c>
      <c r="J16" s="585"/>
      <c r="K16" s="594"/>
      <c r="L16" s="610" t="s">
        <v>239</v>
      </c>
      <c r="M16" s="1104">
        <f>SUM(BE_Annexe1B_Recettes!Z25:Z26)</f>
        <v>0</v>
      </c>
      <c r="N16" s="1112"/>
      <c r="O16" s="1087">
        <f>SUM(BP_Annexe1B_Recettes!K25:K26)</f>
        <v>0</v>
      </c>
      <c r="P16" s="607"/>
      <c r="Q16" s="1099">
        <f>SUM(BP_Annexe1B_Recettes!R25:R26)</f>
        <v>0</v>
      </c>
      <c r="R16" s="1096"/>
    </row>
    <row r="17" spans="2:18" ht="13" x14ac:dyDescent="0.35">
      <c r="B17" s="594" t="s">
        <v>9</v>
      </c>
      <c r="C17" s="1055" t="s">
        <v>259</v>
      </c>
      <c r="D17" s="600">
        <f>SUM(BE_Annexe1A_Depenses!AA46:'BE_Annexe1A_Depenses'!AA48)</f>
        <v>0</v>
      </c>
      <c r="E17" s="600">
        <f>SUM(BE_Annexe1A_Depenses!AB46:'BE_Annexe1A_Depenses'!AB48)+SUM(BE_Annexe1A_Depenses!AD46:'BE_Annexe1A_Depenses'!AD48)</f>
        <v>0</v>
      </c>
      <c r="F17" s="600">
        <f>SUM(BE_Annexe1A_Depenses!AC46:'BE_Annexe1A_Depenses'!AC48)+SUM(BE_Annexe1A_Depenses!AE46:'BE_Annexe1A_Depenses'!AE48)</f>
        <v>0</v>
      </c>
      <c r="G17" s="1104">
        <f>SUM(BE_Annexe1A_Depenses!X46:'BE_Annexe1A_Depenses'!X48)</f>
        <v>0</v>
      </c>
      <c r="H17" s="1093">
        <f>SUM(BP_Annexe1A_Depenses!M46:'BP_Annexe1A_Depenses'!M48)</f>
        <v>0</v>
      </c>
      <c r="I17" s="1109">
        <f>SUM(BP_Annexe1A_Depenses!Q46:'BP_Annexe1A_Depenses'!Q48)</f>
        <v>0</v>
      </c>
      <c r="J17" s="513"/>
      <c r="K17" s="594" t="s">
        <v>66</v>
      </c>
      <c r="L17" s="610" t="s">
        <v>67</v>
      </c>
      <c r="M17" s="1104">
        <f>SUM(BE_Annexe1B_Recettes!Z27:Z29)</f>
        <v>0</v>
      </c>
      <c r="N17" s="1112"/>
      <c r="O17" s="1087">
        <f>SUM(BP_Annexe1B_Recettes!K27:K29)</f>
        <v>0</v>
      </c>
      <c r="P17" s="607"/>
      <c r="Q17" s="1099">
        <f>SUM(BP_Annexe1B_Recettes!R27:R29)</f>
        <v>0</v>
      </c>
      <c r="R17" s="1096"/>
    </row>
    <row r="18" spans="2:18" ht="13" x14ac:dyDescent="0.35">
      <c r="B18" s="594" t="s">
        <v>10</v>
      </c>
      <c r="C18" s="1055" t="s">
        <v>256</v>
      </c>
      <c r="D18" s="600">
        <f>SUM(BE_Annexe1A_Depenses!AA49:'BE_Annexe1A_Depenses'!AA51)</f>
        <v>0</v>
      </c>
      <c r="E18" s="600">
        <f>SUM(BE_Annexe1A_Depenses!AB49:'BE_Annexe1A_Depenses'!AB51)+SUM(BE_Annexe1A_Depenses!AD49:'BE_Annexe1A_Depenses'!AD51)</f>
        <v>0</v>
      </c>
      <c r="F18" s="600">
        <f>SUM(BE_Annexe1A_Depenses!AC49:'BE_Annexe1A_Depenses'!AC51)+SUM(BE_Annexe1A_Depenses!AE49:'BE_Annexe1A_Depenses'!AE51)</f>
        <v>0</v>
      </c>
      <c r="G18" s="1104">
        <f>SUM(BE_Annexe1A_Depenses!X49:'BE_Annexe1A_Depenses'!X51)</f>
        <v>0</v>
      </c>
      <c r="H18" s="1093">
        <f>SUM(BP_Annexe1A_Depenses!M49:'BP_Annexe1A_Depenses'!M51)</f>
        <v>0</v>
      </c>
      <c r="I18" s="1109">
        <f>SUM(BP_Annexe1A_Depenses!Q49:'BP_Annexe1A_Depenses'!Q51)</f>
        <v>0</v>
      </c>
      <c r="J18" s="513"/>
      <c r="K18" s="1610" t="s">
        <v>124</v>
      </c>
      <c r="L18" s="1611"/>
      <c r="M18" s="1126">
        <f>M7+M12</f>
        <v>0</v>
      </c>
      <c r="N18" s="1112"/>
      <c r="O18" s="1132">
        <f>O7+O12</f>
        <v>0</v>
      </c>
      <c r="P18" s="607"/>
      <c r="Q18" s="1133">
        <f>Q7+Q12</f>
        <v>0</v>
      </c>
      <c r="R18" s="1096"/>
    </row>
    <row r="19" spans="2:18" ht="13" x14ac:dyDescent="0.35">
      <c r="B19" s="594" t="s">
        <v>11</v>
      </c>
      <c r="C19" s="595" t="s">
        <v>146</v>
      </c>
      <c r="D19" s="600">
        <f>BE_Annexe1A_Depenses!AA52+BE_Annexe1A_Depenses!AA55</f>
        <v>0</v>
      </c>
      <c r="E19" s="600">
        <f>SUM(BE_Annexe1A_Depenses!AB52:'BE_Annexe1A_Depenses'!AB55)+SUM(BE_Annexe1A_Depenses!AD52:'BE_Annexe1A_Depenses'!AD55)</f>
        <v>0</v>
      </c>
      <c r="F19" s="600">
        <f>SUM(BE_Annexe1A_Depenses!AC52:'BE_Annexe1A_Depenses'!AC55)+SUM(BE_Annexe1A_Depenses!AE52:'BE_Annexe1A_Depenses'!AE55)</f>
        <v>0</v>
      </c>
      <c r="G19" s="1104">
        <f>SUM(BE_Annexe1A_Depenses!X52:'BE_Annexe1A_Depenses'!X55)</f>
        <v>0</v>
      </c>
      <c r="H19" s="1093">
        <f>BP_Annexe1A_Depenses!M25+BP_Annexe1A_Depenses!M28</f>
        <v>0</v>
      </c>
      <c r="I19" s="1109">
        <f>SUM(BP_Annexe1A_Depenses!Q52:'BP_Annexe1A_Depenses'!Q55)</f>
        <v>0</v>
      </c>
      <c r="J19" s="513"/>
      <c r="K19" s="583" t="s">
        <v>41</v>
      </c>
      <c r="L19" s="611" t="s">
        <v>42</v>
      </c>
      <c r="M19" s="605"/>
      <c r="N19" s="1112"/>
      <c r="O19" s="1089"/>
      <c r="P19" s="607"/>
      <c r="Q19" s="1101"/>
      <c r="R19" s="1096"/>
    </row>
    <row r="20" spans="2:18" ht="13" x14ac:dyDescent="0.35">
      <c r="B20" s="1609" t="s">
        <v>12</v>
      </c>
      <c r="C20" s="1609"/>
      <c r="D20" s="1125">
        <f t="shared" ref="D20:I20" si="1">SUM(D16:D19)</f>
        <v>0</v>
      </c>
      <c r="E20" s="1125">
        <f t="shared" si="1"/>
        <v>0</v>
      </c>
      <c r="F20" s="1125">
        <f t="shared" si="1"/>
        <v>0</v>
      </c>
      <c r="G20" s="1126">
        <f t="shared" si="1"/>
        <v>0</v>
      </c>
      <c r="H20" s="1127">
        <f t="shared" si="1"/>
        <v>0</v>
      </c>
      <c r="I20" s="1128">
        <f t="shared" si="1"/>
        <v>0</v>
      </c>
      <c r="J20" s="587"/>
      <c r="K20" s="593" t="s">
        <v>71</v>
      </c>
      <c r="L20" s="609" t="s">
        <v>68</v>
      </c>
      <c r="M20" s="1103">
        <f>SUM(BE_Annexe1B_Recettes!Z32:Z34)</f>
        <v>0</v>
      </c>
      <c r="N20" s="1112"/>
      <c r="O20" s="1090">
        <f>SUM(BP_Annexe1B_Recettes!K32:K34)</f>
        <v>0</v>
      </c>
      <c r="P20" s="607"/>
      <c r="Q20" s="1102">
        <f>SUM(BP_Annexe1B_Recettes!R32:R34)</f>
        <v>0</v>
      </c>
      <c r="R20" s="1096"/>
    </row>
    <row r="21" spans="2:18" ht="13" x14ac:dyDescent="0.35">
      <c r="B21" s="583" t="s">
        <v>13</v>
      </c>
      <c r="C21" s="590" t="s">
        <v>147</v>
      </c>
      <c r="D21" s="592"/>
      <c r="E21" s="592"/>
      <c r="F21" s="592"/>
      <c r="G21" s="592"/>
      <c r="H21" s="1094"/>
      <c r="I21" s="952"/>
      <c r="J21" s="584"/>
      <c r="K21" s="594" t="s">
        <v>72</v>
      </c>
      <c r="L21" s="610" t="s">
        <v>69</v>
      </c>
      <c r="M21" s="1104">
        <f>BE_Annexe1B_Recettes!Z35</f>
        <v>0</v>
      </c>
      <c r="N21" s="1112"/>
      <c r="O21" s="1087">
        <f>SUM(BP_Annexe1B_Recettes!K35)</f>
        <v>0</v>
      </c>
      <c r="P21" s="607"/>
      <c r="Q21" s="1099">
        <f>SUM(BP_Annexe1B_Recettes!R35)</f>
        <v>0</v>
      </c>
      <c r="R21" s="1096"/>
    </row>
    <row r="22" spans="2:18" ht="13" x14ac:dyDescent="0.35">
      <c r="B22" s="593" t="s">
        <v>233</v>
      </c>
      <c r="C22" s="1054" t="s">
        <v>235</v>
      </c>
      <c r="D22" s="599">
        <f>SUM(BE_Annexe1A_Depenses!AA59:'BE_Annexe1A_Depenses'!AA64)</f>
        <v>0</v>
      </c>
      <c r="E22" s="599">
        <f>SUM(BE_Annexe1A_Depenses!AB59:'BE_Annexe1A_Depenses'!AB64)+SUM(BE_Annexe1A_Depenses!AD59:'BE_Annexe1A_Depenses'!AD64)</f>
        <v>0</v>
      </c>
      <c r="F22" s="599">
        <f>SUM(BE_Annexe1A_Depenses!AC59:'BE_Annexe1A_Depenses'!AC64)+SUM(BE_Annexe1A_Depenses!AE59:'BE_Annexe1A_Depenses'!AE64)</f>
        <v>0</v>
      </c>
      <c r="G22" s="1103">
        <f>SUM(BE_Annexe1A_Depenses!X59:'BE_Annexe1A_Depenses'!X64)</f>
        <v>0</v>
      </c>
      <c r="H22" s="1092">
        <f>SUM(BP_Annexe1A_Depenses!M59:'BP_Annexe1A_Depenses'!M64)</f>
        <v>0</v>
      </c>
      <c r="I22" s="1108">
        <f>SUM(BP_Annexe1A_Depenses!Q59:'BP_Annexe1A_Depenses'!Q64)</f>
        <v>0</v>
      </c>
      <c r="J22" s="513"/>
      <c r="K22" s="594" t="s">
        <v>73</v>
      </c>
      <c r="L22" s="610" t="s">
        <v>70</v>
      </c>
      <c r="M22" s="1104">
        <f>SUM(BE_Annexe1B_Recettes!Z36:Z38)</f>
        <v>0</v>
      </c>
      <c r="N22" s="1112"/>
      <c r="O22" s="1087">
        <f>SUM(BP_Annexe1B_Recettes!K36:K38)</f>
        <v>0</v>
      </c>
      <c r="P22" s="607"/>
      <c r="Q22" s="1099">
        <f>SUM(BP_Annexe1B_Recettes!R36:R38)</f>
        <v>0</v>
      </c>
      <c r="R22" s="1096"/>
    </row>
    <row r="23" spans="2:18" ht="13" x14ac:dyDescent="0.35">
      <c r="B23" s="594" t="s">
        <v>16</v>
      </c>
      <c r="C23" s="1055" t="s">
        <v>245</v>
      </c>
      <c r="D23" s="600">
        <f>SUM(BE_Annexe1A_Depenses!AA65:'BE_Annexe1A_Depenses'!AA67)</f>
        <v>0</v>
      </c>
      <c r="E23" s="600">
        <f>SUM(BE_Annexe1A_Depenses!AB65:'BE_Annexe1A_Depenses'!AB67)+SUM(BE_Annexe1A_Depenses!AD65:'BE_Annexe1A_Depenses'!AD67)</f>
        <v>0</v>
      </c>
      <c r="F23" s="600">
        <f>SUM(BE_Annexe1A_Depenses!AC65:'BE_Annexe1A_Depenses'!AC67)+SUM(BE_Annexe1A_Depenses!AE65:'BE_Annexe1A_Depenses'!AE67)</f>
        <v>0</v>
      </c>
      <c r="G23" s="1104">
        <f>SUM(BE_Annexe1A_Depenses!X65:'BE_Annexe1A_Depenses'!X67)</f>
        <v>0</v>
      </c>
      <c r="H23" s="1093">
        <f>SUM(BP_Annexe1A_Depenses!M65:'BP_Annexe1A_Depenses'!M67)</f>
        <v>0</v>
      </c>
      <c r="I23" s="1109">
        <f>SUM(BP_Annexe1A_Depenses!Q65:'BP_Annexe1A_Depenses'!Q67)</f>
        <v>0</v>
      </c>
      <c r="J23" s="513"/>
      <c r="K23" s="1610" t="s">
        <v>125</v>
      </c>
      <c r="L23" s="1611"/>
      <c r="M23" s="1126">
        <f>SUM(M20:M22)</f>
        <v>0</v>
      </c>
      <c r="N23" s="1112"/>
      <c r="O23" s="1132">
        <f>SUM(O20:O22)</f>
        <v>0</v>
      </c>
      <c r="P23" s="607"/>
      <c r="Q23" s="1133">
        <f>SUM(Q20:Q22)</f>
        <v>0</v>
      </c>
      <c r="R23" s="1096"/>
    </row>
    <row r="24" spans="2:18" ht="13" x14ac:dyDescent="0.35">
      <c r="B24" s="594" t="s">
        <v>17</v>
      </c>
      <c r="C24" s="595" t="s">
        <v>89</v>
      </c>
      <c r="D24" s="600">
        <f>BE_Annexe1A_Depenses!AA68+BE_Annexe1A_Depenses!AA71</f>
        <v>0</v>
      </c>
      <c r="E24" s="600">
        <f>SUM(BE_Annexe1A_Depenses!AB68:'BE_Annexe1A_Depenses'!AB71)+SUM(BE_Annexe1A_Depenses!AD68:'BE_Annexe1A_Depenses'!AD71)</f>
        <v>0</v>
      </c>
      <c r="F24" s="600">
        <f>SUM(BE_Annexe1A_Depenses!AC68:'BE_Annexe1A_Depenses'!AC71)+SUM(BE_Annexe1A_Depenses!AE68:'BE_Annexe1A_Depenses'!AE71)</f>
        <v>0</v>
      </c>
      <c r="G24" s="1104">
        <f>SUM(BE_Annexe1A_Depenses!X68:'BE_Annexe1A_Depenses'!X71)</f>
        <v>0</v>
      </c>
      <c r="H24" s="1093">
        <f>BP_Annexe1A_Depenses!M30+BP_Annexe1A_Depenses!M33</f>
        <v>0</v>
      </c>
      <c r="I24" s="1109">
        <f>SUM(BP_Annexe1A_Depenses!Q68:'BP_Annexe1A_Depenses'!Q71)</f>
        <v>0</v>
      </c>
      <c r="J24" s="513"/>
      <c r="K24" s="583" t="s">
        <v>170</v>
      </c>
      <c r="L24" s="590" t="s">
        <v>452</v>
      </c>
      <c r="M24" s="995" t="s">
        <v>242</v>
      </c>
      <c r="N24" s="996" t="s">
        <v>393</v>
      </c>
      <c r="O24" s="995" t="s">
        <v>242</v>
      </c>
      <c r="P24" s="996" t="s">
        <v>393</v>
      </c>
      <c r="Q24" s="1097" t="s">
        <v>242</v>
      </c>
      <c r="R24" s="1098" t="s">
        <v>393</v>
      </c>
    </row>
    <row r="25" spans="2:18" ht="13" x14ac:dyDescent="0.35">
      <c r="B25" s="594" t="s">
        <v>18</v>
      </c>
      <c r="C25" s="595" t="s">
        <v>243</v>
      </c>
      <c r="D25" s="600">
        <f>BE_Annexe1A_Depenses!AA72</f>
        <v>0</v>
      </c>
      <c r="E25" s="600">
        <f>BE_Annexe1A_Depenses!AB72+BE_Annexe1A_Depenses!AD72</f>
        <v>0</v>
      </c>
      <c r="F25" s="600">
        <f>BE_Annexe1A_Depenses!AC72+BE_Annexe1A_Depenses!AE72</f>
        <v>0</v>
      </c>
      <c r="G25" s="1104">
        <f>BE_Annexe1A_Depenses!X72</f>
        <v>0</v>
      </c>
      <c r="H25" s="1093">
        <f>BP_Annexe1A_Depenses!M72</f>
        <v>0</v>
      </c>
      <c r="I25" s="1109">
        <f>BP_Annexe1A_Depenses!Q72</f>
        <v>0</v>
      </c>
      <c r="J25" s="513"/>
      <c r="K25" s="573" t="s">
        <v>171</v>
      </c>
      <c r="L25" s="609" t="s">
        <v>451</v>
      </c>
      <c r="M25" s="1103">
        <f>BE_Annexe1B_Recettes!Z41</f>
        <v>0</v>
      </c>
      <c r="N25" s="1103">
        <f>BE_Annexe1B_Recettes!AA41+BE_Annexe1B_Recettes!AB41</f>
        <v>0</v>
      </c>
      <c r="O25" s="1090">
        <f>BP_Annexe1B_Recettes!H41</f>
        <v>0</v>
      </c>
      <c r="P25" s="1090">
        <f>BP_Annexe1B_Recettes!I41+BP_Annexe1B_Recettes!J41</f>
        <v>0</v>
      </c>
      <c r="Q25" s="1115">
        <f>SUM(BP_Annexe1B_Recettes!R41)-R25</f>
        <v>0</v>
      </c>
      <c r="R25" s="1115">
        <f>IF(BP_Annexe1B_Recettes!$K$52=0,0,BP_Annexe1B_Recettes!S41+BP_Annexe1B_Recettes!T41)</f>
        <v>0</v>
      </c>
    </row>
    <row r="26" spans="2:18" ht="13" x14ac:dyDescent="0.35">
      <c r="B26" s="594" t="s">
        <v>234</v>
      </c>
      <c r="C26" s="1055" t="s">
        <v>453</v>
      </c>
      <c r="D26" s="600">
        <f>SUM(BE_Annexe1A_Depenses!AA73:'BE_Annexe1A_Depenses'!AA74)</f>
        <v>0</v>
      </c>
      <c r="E26" s="600">
        <f>SUM(BE_Annexe1A_Depenses!AB73:'BE_Annexe1A_Depenses'!AB74)+SUM(BE_Annexe1A_Depenses!AD73:'BE_Annexe1A_Depenses'!AD74)</f>
        <v>0</v>
      </c>
      <c r="F26" s="600">
        <f>SUM(BE_Annexe1A_Depenses!AC73:'BE_Annexe1A_Depenses'!AC74)+SUM(BE_Annexe1A_Depenses!AE73:'BE_Annexe1A_Depenses'!AE74)</f>
        <v>0</v>
      </c>
      <c r="G26" s="1104">
        <f>SUM(BE_Annexe1A_Depenses!X73:'BE_Annexe1A_Depenses'!X74)</f>
        <v>0</v>
      </c>
      <c r="H26" s="1093">
        <f>SUM(BP_Annexe1A_Depenses!M73:'BP_Annexe1A_Depenses'!M74)</f>
        <v>0</v>
      </c>
      <c r="I26" s="1109">
        <f>SUM(BP_Annexe1A_Depenses!Q73:'BP_Annexe1A_Depenses'!Q74)</f>
        <v>0</v>
      </c>
      <c r="J26" s="587"/>
      <c r="K26" s="573" t="s">
        <v>172</v>
      </c>
      <c r="L26" s="610" t="s">
        <v>454</v>
      </c>
      <c r="M26" s="1104">
        <f>SUM(BE_Annexe1B_Recettes!Z42:Z44)</f>
        <v>0</v>
      </c>
      <c r="N26" s="1104">
        <f>SUM(BE_Annexe1B_Recettes!AA42:AA44)+SUM(BE_Annexe1B_Recettes!AB42:AB44)</f>
        <v>0</v>
      </c>
      <c r="O26" s="1087">
        <f>SUM(BP_Annexe1B_Recettes!H42:H44)</f>
        <v>0</v>
      </c>
      <c r="P26" s="1087">
        <f>SUM(BP_Annexe1B_Recettes!I42:I44)+SUM(BP_Annexe1B_Recettes!J42:J44)</f>
        <v>0</v>
      </c>
      <c r="Q26" s="1116">
        <f>SUM(BP_Annexe1B_Recettes!R42:R44)-R26</f>
        <v>0</v>
      </c>
      <c r="R26" s="1116">
        <f>SUM(BP_Annexe1B_Recettes!S42:S44)+SUM(BP_Annexe1B_Recettes!T42:T44)</f>
        <v>0</v>
      </c>
    </row>
    <row r="27" spans="2:18" ht="13" customHeight="1" x14ac:dyDescent="0.35">
      <c r="B27" s="1612" t="s">
        <v>257</v>
      </c>
      <c r="C27" s="1613"/>
      <c r="D27" s="1125">
        <f t="shared" ref="D27:I27" si="2">SUM(D22:D26)</f>
        <v>0</v>
      </c>
      <c r="E27" s="1125">
        <f t="shared" si="2"/>
        <v>0</v>
      </c>
      <c r="F27" s="1125">
        <f t="shared" si="2"/>
        <v>0</v>
      </c>
      <c r="G27" s="1126">
        <f t="shared" si="2"/>
        <v>0</v>
      </c>
      <c r="H27" s="1127">
        <f t="shared" si="2"/>
        <v>0</v>
      </c>
      <c r="I27" s="1128">
        <f t="shared" si="2"/>
        <v>0</v>
      </c>
      <c r="J27" s="584"/>
      <c r="K27" s="573" t="s">
        <v>173</v>
      </c>
      <c r="L27" s="610" t="s">
        <v>450</v>
      </c>
      <c r="M27" s="1104">
        <f>BE_Annexe1B_Recettes!Z47</f>
        <v>0</v>
      </c>
      <c r="N27" s="1104">
        <f>BE_Annexe1B_Recettes!AA47+BE_Annexe1B_Recettes!AB47</f>
        <v>0</v>
      </c>
      <c r="O27" s="1087">
        <f>BP_Annexe1B_Recettes!H47</f>
        <v>0</v>
      </c>
      <c r="P27" s="1087">
        <f>BP_Annexe1B_Recettes!I47+BP_Annexe1B_Recettes!J47</f>
        <v>0</v>
      </c>
      <c r="Q27" s="1116">
        <f>SUM(BP_Annexe1B_Recettes!R47)-R27</f>
        <v>0</v>
      </c>
      <c r="R27" s="1116">
        <f>IF(BP_Annexe1B_Recettes!$K$52=0,0,BP_Annexe1B_Recettes!S47+BP_Annexe1B_Recettes!T47)</f>
        <v>0</v>
      </c>
    </row>
    <row r="28" spans="2:18" ht="13" x14ac:dyDescent="0.35">
      <c r="B28" s="583" t="s">
        <v>202</v>
      </c>
      <c r="C28" s="608" t="s">
        <v>254</v>
      </c>
      <c r="D28" s="600">
        <f>BE_Annexe1A_Depenses!AA76</f>
        <v>0</v>
      </c>
      <c r="E28" s="600">
        <f>BE_Annexe1A_Depenses!AB76+BE_Annexe1A_Depenses!AD76</f>
        <v>0</v>
      </c>
      <c r="F28" s="600">
        <f>BE_Annexe1A_Depenses!AC76+BE_Annexe1A_Depenses!AE76</f>
        <v>0</v>
      </c>
      <c r="G28" s="1104">
        <f>BE_Annexe1A_Depenses!X76</f>
        <v>0</v>
      </c>
      <c r="H28" s="1093">
        <f>BP_Annexe1A_Depenses!M76</f>
        <v>0</v>
      </c>
      <c r="I28" s="1109">
        <f>BP_Annexe1A_Depenses!Q76</f>
        <v>0</v>
      </c>
      <c r="J28" s="513"/>
      <c r="K28" s="573" t="s">
        <v>174</v>
      </c>
      <c r="L28" s="610" t="s">
        <v>175</v>
      </c>
      <c r="M28" s="1104">
        <f>SUM(BE_Annexe1B_Recettes!Z48:Z50)</f>
        <v>0</v>
      </c>
      <c r="N28" s="1104">
        <f>SUM(BE_Annexe1B_Recettes!AA48:AA50)+SUM(BE_Annexe1B_Recettes!AB48:AB50)</f>
        <v>0</v>
      </c>
      <c r="O28" s="1087">
        <f>SUM(BP_Annexe1B_Recettes!H48:H50)</f>
        <v>0</v>
      </c>
      <c r="P28" s="1087">
        <f>SUM(BP_Annexe1B_Recettes!I48:I50)+SUM(BP_Annexe1B_Recettes!J48:J50)</f>
        <v>0</v>
      </c>
      <c r="Q28" s="1116">
        <f>SUM(BP_Annexe1B_Recettes!R48:R50)-R28</f>
        <v>0</v>
      </c>
      <c r="R28" s="1116">
        <f>SUM(BP_Annexe1B_Recettes!S48:S50)+SUM(BP_Annexe1B_Recettes!T48:T50)</f>
        <v>0</v>
      </c>
    </row>
    <row r="29" spans="2:18" ht="13" x14ac:dyDescent="0.35">
      <c r="B29" s="583" t="s">
        <v>203</v>
      </c>
      <c r="C29" s="1047" t="s">
        <v>258</v>
      </c>
      <c r="D29" s="601">
        <f>BE_Annexe1A_Depenses!AA77</f>
        <v>0</v>
      </c>
      <c r="E29" s="601">
        <f>BE_Annexe1A_Depenses!AB77+BE_Annexe1A_Depenses!AD77</f>
        <v>0</v>
      </c>
      <c r="F29" s="601">
        <f>BE_Annexe1A_Depenses!AC77+BE_Annexe1A_Depenses!AE77</f>
        <v>0</v>
      </c>
      <c r="G29" s="1106">
        <f>BE_Annexe1A_Depenses!X77</f>
        <v>0</v>
      </c>
      <c r="H29" s="1095">
        <f>BP_Annexe1A_Depenses!M77</f>
        <v>0</v>
      </c>
      <c r="I29" s="1110">
        <f>BP_Annexe1A_Depenses!Q77</f>
        <v>0</v>
      </c>
      <c r="J29" s="513"/>
      <c r="K29" s="1614" t="s">
        <v>240</v>
      </c>
      <c r="L29" s="1614"/>
      <c r="M29" s="1134">
        <f t="shared" ref="M29:R29" si="3">SUM(M25:M28)</f>
        <v>0</v>
      </c>
      <c r="N29" s="1134">
        <f t="shared" si="3"/>
        <v>0</v>
      </c>
      <c r="O29" s="1135">
        <f t="shared" si="3"/>
        <v>0</v>
      </c>
      <c r="P29" s="1135">
        <f t="shared" si="3"/>
        <v>0</v>
      </c>
      <c r="Q29" s="1136">
        <f t="shared" si="3"/>
        <v>0</v>
      </c>
      <c r="R29" s="1136">
        <f t="shared" si="3"/>
        <v>0</v>
      </c>
    </row>
    <row r="30" spans="2:18" ht="14.5" customHeight="1" x14ac:dyDescent="0.35">
      <c r="B30" s="1604" t="s">
        <v>207</v>
      </c>
      <c r="C30" s="1605"/>
      <c r="D30" s="1129">
        <f t="shared" ref="D30:I30" si="4">D9+D14+D20+D27+D28+D29</f>
        <v>0</v>
      </c>
      <c r="E30" s="1129">
        <f t="shared" si="4"/>
        <v>0</v>
      </c>
      <c r="F30" s="1129">
        <f t="shared" si="4"/>
        <v>0</v>
      </c>
      <c r="G30" s="1107">
        <f t="shared" si="4"/>
        <v>0</v>
      </c>
      <c r="H30" s="1233">
        <f t="shared" si="4"/>
        <v>0</v>
      </c>
      <c r="I30" s="1234">
        <f t="shared" si="4"/>
        <v>0</v>
      </c>
      <c r="J30" s="513"/>
      <c r="K30" s="1606" t="s">
        <v>176</v>
      </c>
      <c r="L30" s="1606"/>
      <c r="M30" s="1114">
        <f>M18+M23+M29+N29</f>
        <v>0</v>
      </c>
      <c r="N30" s="1112"/>
      <c r="O30" s="1130">
        <f>O18+O23+O29+P29</f>
        <v>0</v>
      </c>
      <c r="P30" s="1091"/>
      <c r="Q30" s="1131">
        <f>Q18+Q23+Q29+R29</f>
        <v>0</v>
      </c>
      <c r="R30" s="1117"/>
    </row>
    <row r="31" spans="2:18" ht="12" x14ac:dyDescent="0.35">
      <c r="D31" s="602"/>
      <c r="E31" s="1607">
        <f>E30+F30</f>
        <v>0</v>
      </c>
      <c r="F31" s="1608"/>
      <c r="G31" s="603"/>
      <c r="H31" s="603"/>
      <c r="I31" s="603"/>
      <c r="J31" s="513"/>
      <c r="L31" s="578"/>
      <c r="M31" s="579"/>
    </row>
    <row r="32" spans="2:18" ht="12" x14ac:dyDescent="0.35">
      <c r="J32" s="514"/>
      <c r="L32" s="578"/>
      <c r="M32" s="579"/>
    </row>
    <row r="33" spans="10:13" ht="12" x14ac:dyDescent="0.35">
      <c r="J33" s="514"/>
      <c r="L33" s="578"/>
      <c r="M33" s="579"/>
    </row>
    <row r="34" spans="10:13" x14ac:dyDescent="0.35">
      <c r="J34" s="513"/>
      <c r="L34" s="578"/>
      <c r="M34" s="579"/>
    </row>
    <row r="35" spans="10:13" x14ac:dyDescent="0.35">
      <c r="J35" s="513"/>
      <c r="M35" s="579"/>
    </row>
    <row r="36" spans="10:13" ht="12" x14ac:dyDescent="0.35">
      <c r="J36" s="514"/>
      <c r="L36" s="578"/>
      <c r="M36" s="579"/>
    </row>
    <row r="37" spans="10:13" x14ac:dyDescent="0.35">
      <c r="J37" s="588"/>
      <c r="L37" s="578"/>
      <c r="M37" s="579"/>
    </row>
    <row r="38" spans="10:13" x14ac:dyDescent="0.35">
      <c r="L38" s="578"/>
      <c r="M38" s="579"/>
    </row>
    <row r="39" spans="10:13" x14ac:dyDescent="0.35">
      <c r="L39" s="578"/>
      <c r="M39" s="579"/>
    </row>
    <row r="40" spans="10:13" x14ac:dyDescent="0.35">
      <c r="L40" s="578"/>
      <c r="M40" s="579"/>
    </row>
    <row r="41" spans="10:13" x14ac:dyDescent="0.35">
      <c r="L41" s="578"/>
      <c r="M41" s="579"/>
    </row>
    <row r="42" spans="10:13" x14ac:dyDescent="0.35">
      <c r="L42" s="578"/>
      <c r="M42" s="579"/>
    </row>
    <row r="43" spans="10:13" x14ac:dyDescent="0.35">
      <c r="L43" s="578"/>
      <c r="M43" s="579"/>
    </row>
    <row r="44" spans="10:13" x14ac:dyDescent="0.35">
      <c r="L44" s="578"/>
      <c r="M44" s="579"/>
    </row>
    <row r="45" spans="10:13" x14ac:dyDescent="0.35">
      <c r="L45" s="578"/>
      <c r="M45" s="579"/>
    </row>
    <row r="46" spans="10:13" x14ac:dyDescent="0.35">
      <c r="L46" s="578"/>
      <c r="M46" s="579"/>
    </row>
    <row r="47" spans="10:13" x14ac:dyDescent="0.35">
      <c r="L47" s="578"/>
      <c r="M47" s="579"/>
    </row>
    <row r="48" spans="10:13" x14ac:dyDescent="0.35">
      <c r="L48" s="578"/>
      <c r="M48" s="579"/>
    </row>
    <row r="49" spans="12:13" x14ac:dyDescent="0.35">
      <c r="L49" s="578"/>
      <c r="M49" s="579"/>
    </row>
    <row r="50" spans="12:13" x14ac:dyDescent="0.35">
      <c r="L50" s="578"/>
      <c r="M50" s="579"/>
    </row>
    <row r="51" spans="12:13" x14ac:dyDescent="0.35">
      <c r="L51" s="578"/>
      <c r="M51" s="579"/>
    </row>
    <row r="52" spans="12:13" x14ac:dyDescent="0.35">
      <c r="L52" s="578"/>
      <c r="M52" s="579"/>
    </row>
    <row r="53" spans="12:13" x14ac:dyDescent="0.35">
      <c r="L53" s="578"/>
      <c r="M53" s="579"/>
    </row>
    <row r="54" spans="12:13" x14ac:dyDescent="0.35">
      <c r="L54" s="578"/>
      <c r="M54" s="579"/>
    </row>
    <row r="55" spans="12:13" x14ac:dyDescent="0.35">
      <c r="L55" s="578"/>
      <c r="M55" s="579"/>
    </row>
    <row r="56" spans="12:13" x14ac:dyDescent="0.35">
      <c r="L56" s="578"/>
      <c r="M56" s="579"/>
    </row>
    <row r="57" spans="12:13" x14ac:dyDescent="0.35">
      <c r="L57" s="578"/>
      <c r="M57" s="579"/>
    </row>
    <row r="58" spans="12:13" x14ac:dyDescent="0.35">
      <c r="L58" s="578"/>
      <c r="M58" s="579"/>
    </row>
    <row r="59" spans="12:13" x14ac:dyDescent="0.35">
      <c r="L59" s="578"/>
      <c r="M59" s="579"/>
    </row>
    <row r="60" spans="12:13" x14ac:dyDescent="0.35">
      <c r="L60" s="578"/>
      <c r="M60" s="579"/>
    </row>
    <row r="61" spans="12:13" x14ac:dyDescent="0.35">
      <c r="L61" s="578"/>
      <c r="M61" s="579"/>
    </row>
    <row r="62" spans="12:13" x14ac:dyDescent="0.35">
      <c r="L62" s="578"/>
      <c r="M62" s="579"/>
    </row>
    <row r="63" spans="12:13" x14ac:dyDescent="0.35">
      <c r="L63" s="578"/>
      <c r="M63" s="579"/>
    </row>
    <row r="64" spans="12:13" x14ac:dyDescent="0.35">
      <c r="L64" s="578"/>
      <c r="M64" s="579"/>
    </row>
    <row r="65" spans="12:13" x14ac:dyDescent="0.35">
      <c r="L65" s="578"/>
      <c r="M65" s="579"/>
    </row>
    <row r="66" spans="12:13" x14ac:dyDescent="0.35">
      <c r="L66" s="578"/>
      <c r="M66" s="579"/>
    </row>
    <row r="67" spans="12:13" x14ac:dyDescent="0.35">
      <c r="L67" s="578"/>
      <c r="M67" s="579"/>
    </row>
    <row r="68" spans="12:13" x14ac:dyDescent="0.35">
      <c r="L68" s="578"/>
      <c r="M68" s="579"/>
    </row>
    <row r="69" spans="12:13" x14ac:dyDescent="0.35">
      <c r="L69" s="578"/>
      <c r="M69" s="579"/>
    </row>
    <row r="70" spans="12:13" x14ac:dyDescent="0.35">
      <c r="L70" s="578"/>
      <c r="M70" s="579"/>
    </row>
    <row r="71" spans="12:13" x14ac:dyDescent="0.35">
      <c r="M71" s="579"/>
    </row>
    <row r="72" spans="12:13" x14ac:dyDescent="0.35">
      <c r="M72" s="579"/>
    </row>
    <row r="73" spans="12:13" x14ac:dyDescent="0.35">
      <c r="M73" s="579"/>
    </row>
    <row r="74" spans="12:13" x14ac:dyDescent="0.35">
      <c r="M74" s="579"/>
    </row>
    <row r="75" spans="12:13" x14ac:dyDescent="0.35">
      <c r="M75" s="579"/>
    </row>
    <row r="76" spans="12:13" x14ac:dyDescent="0.35">
      <c r="M76" s="579"/>
    </row>
    <row r="77" spans="12:13" x14ac:dyDescent="0.35">
      <c r="M77" s="579"/>
    </row>
    <row r="78" spans="12:13" x14ac:dyDescent="0.35">
      <c r="M78" s="579"/>
    </row>
    <row r="79" spans="12:13" x14ac:dyDescent="0.35">
      <c r="M79" s="579"/>
    </row>
    <row r="80" spans="12:13" x14ac:dyDescent="0.35">
      <c r="M80" s="579"/>
    </row>
    <row r="81" spans="13:13" x14ac:dyDescent="0.35">
      <c r="M81" s="579"/>
    </row>
    <row r="82" spans="13:13" x14ac:dyDescent="0.35">
      <c r="M82" s="579"/>
    </row>
  </sheetData>
  <sheetProtection password="D3BB" sheet="1" objects="1" scenarios="1"/>
  <mergeCells count="21">
    <mergeCell ref="C1:P1"/>
    <mergeCell ref="B27:C27"/>
    <mergeCell ref="K29:L29"/>
    <mergeCell ref="B3:G3"/>
    <mergeCell ref="M4:R4"/>
    <mergeCell ref="G4:I4"/>
    <mergeCell ref="K3:R3"/>
    <mergeCell ref="B4:B5"/>
    <mergeCell ref="C4:C5"/>
    <mergeCell ref="D4:D5"/>
    <mergeCell ref="E4:F4"/>
    <mergeCell ref="K4:K5"/>
    <mergeCell ref="L4:L5"/>
    <mergeCell ref="B30:C30"/>
    <mergeCell ref="K30:L30"/>
    <mergeCell ref="E31:F31"/>
    <mergeCell ref="B9:C9"/>
    <mergeCell ref="B14:C14"/>
    <mergeCell ref="K18:L18"/>
    <mergeCell ref="B20:C20"/>
    <mergeCell ref="K23:L23"/>
  </mergeCells>
  <conditionalFormatting sqref="G30 M30">
    <cfRule type="expression" dxfId="54" priority="7">
      <formula>$G$30=$M$30</formula>
    </cfRule>
  </conditionalFormatting>
  <conditionalFormatting sqref="H30">
    <cfRule type="expression" dxfId="53" priority="6">
      <formula>$G$30=$M$30</formula>
    </cfRule>
  </conditionalFormatting>
  <conditionalFormatting sqref="O30">
    <cfRule type="expression" dxfId="52" priority="5">
      <formula>$G$30=$M$30</formula>
    </cfRule>
  </conditionalFormatting>
  <conditionalFormatting sqref="I30">
    <cfRule type="expression" dxfId="51" priority="2">
      <formula>$G$30=$M$30</formula>
    </cfRule>
  </conditionalFormatting>
  <conditionalFormatting sqref="Q30">
    <cfRule type="expression" dxfId="50" priority="1">
      <formula>$G$30=$M$30</formula>
    </cfRule>
  </conditionalFormatting>
  <pageMargins left="0.70866141732283472" right="0.70866141732283472" top="0.74803149606299213" bottom="0.74803149606299213" header="0.31496062992125984" footer="0.31496062992125984"/>
  <pageSetup paperSize="9" scale="80" orientation="landscape" r:id="rId1"/>
  <ignoredErrors>
    <ignoredError sqref="M8 M9:N29 O26:P28" formulaRange="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AI84"/>
  <sheetViews>
    <sheetView showGridLines="0" zoomScaleNormal="100" zoomScaleSheetLayoutView="100" workbookViewId="0">
      <pane ySplit="8" topLeftCell="A9" activePane="bottomLeft" state="frozen"/>
      <selection sqref="A1:C1"/>
      <selection pane="bottomLeft" activeCell="A2" sqref="A2"/>
    </sheetView>
  </sheetViews>
  <sheetFormatPr baseColWidth="10" defaultColWidth="11.453125" defaultRowHeight="14.5" outlineLevelRow="1" outlineLevelCol="1" x14ac:dyDescent="0.35"/>
  <cols>
    <col min="1" max="1" width="4.54296875" style="1" customWidth="1"/>
    <col min="2" max="2" width="9.1796875" style="1" hidden="1" customWidth="1" outlineLevel="1"/>
    <col min="3" max="3" width="32.1796875" style="1" customWidth="1" collapsed="1"/>
    <col min="4" max="4" width="24.7265625" style="1" customWidth="1"/>
    <col min="5" max="5" width="23.54296875" style="1" customWidth="1"/>
    <col min="6" max="6" width="8.54296875" style="1" customWidth="1"/>
    <col min="7" max="7" width="23.54296875" style="1" hidden="1" customWidth="1" outlineLevel="1"/>
    <col min="8" max="10" width="9.26953125" style="1" hidden="1" customWidth="1" outlineLevel="1"/>
    <col min="11" max="12" width="7.1796875" style="1" hidden="1" customWidth="1" outlineLevel="1"/>
    <col min="13" max="13" width="10.7265625" style="1" hidden="1" customWidth="1" outlineLevel="1"/>
    <col min="14" max="14" width="7.1796875" style="1" hidden="1" customWidth="1" outlineLevel="1"/>
    <col min="15" max="15" width="1.7265625" style="1" customWidth="1" collapsed="1"/>
    <col min="16" max="16" width="12.453125" style="1" customWidth="1"/>
    <col min="17" max="17" width="10.7265625" style="1" customWidth="1"/>
    <col min="18" max="18" width="9.81640625" style="1" hidden="1" customWidth="1" outlineLevel="1"/>
    <col min="19" max="19" width="7.1796875" style="1" hidden="1" customWidth="1" outlineLevel="1"/>
    <col min="20" max="20" width="8.1796875" style="1" hidden="1" customWidth="1" outlineLevel="1"/>
    <col min="21" max="21" width="7.1796875" style="1" hidden="1" customWidth="1" outlineLevel="1"/>
    <col min="22" max="22" width="7.1796875" style="1" customWidth="1" collapsed="1"/>
    <col min="23" max="23" width="1.7265625" style="1" customWidth="1"/>
    <col min="24" max="24" width="9.26953125" style="1" customWidth="1"/>
    <col min="25" max="25" width="7.1796875" style="1" customWidth="1"/>
    <col min="26" max="26" width="14.81640625" style="1" customWidth="1"/>
    <col min="27" max="29" width="9.26953125" style="1" customWidth="1"/>
    <col min="30" max="31" width="7.1796875" style="1" customWidth="1"/>
    <col min="32" max="32" width="35.7265625" style="241" customWidth="1"/>
    <col min="33" max="33" width="2.1796875" customWidth="1"/>
    <col min="34" max="34" width="12.81640625" style="1" customWidth="1"/>
    <col min="35" max="16384" width="11.453125" style="1"/>
  </cols>
  <sheetData>
    <row r="1" spans="1:33" ht="7.5" hidden="1" customHeight="1" outlineLevel="1" x14ac:dyDescent="0.35">
      <c r="B1" s="76" t="s">
        <v>77</v>
      </c>
      <c r="D1" s="76" t="s">
        <v>77</v>
      </c>
      <c r="E1" s="76" t="s">
        <v>77</v>
      </c>
      <c r="F1" s="76"/>
      <c r="G1" s="76" t="s">
        <v>77</v>
      </c>
      <c r="H1" s="76" t="s">
        <v>77</v>
      </c>
      <c r="I1" s="76" t="s">
        <v>77</v>
      </c>
      <c r="J1" s="76"/>
      <c r="K1" s="76" t="s">
        <v>77</v>
      </c>
      <c r="L1" s="76" t="s">
        <v>77</v>
      </c>
      <c r="M1" s="76" t="s">
        <v>77</v>
      </c>
      <c r="N1" s="76" t="s">
        <v>77</v>
      </c>
      <c r="R1" s="76" t="s">
        <v>77</v>
      </c>
      <c r="S1" s="76" t="s">
        <v>77</v>
      </c>
      <c r="T1" s="76" t="s">
        <v>77</v>
      </c>
      <c r="U1" s="76" t="s">
        <v>77</v>
      </c>
      <c r="AC1" s="573"/>
      <c r="AD1" s="573"/>
      <c r="AE1" s="573"/>
      <c r="AF1" s="638"/>
    </row>
    <row r="2" spans="1:33" ht="15.5" collapsed="1" x14ac:dyDescent="0.35">
      <c r="C2" s="634" t="s">
        <v>271</v>
      </c>
      <c r="O2" s="713"/>
      <c r="P2" s="713"/>
      <c r="Q2" s="1507" t="s">
        <v>263</v>
      </c>
      <c r="R2" s="1507"/>
      <c r="S2" s="1507"/>
      <c r="T2" s="1507"/>
      <c r="U2" s="1507"/>
      <c r="V2" s="1507"/>
      <c r="W2" s="1507"/>
      <c r="X2" s="1507"/>
      <c r="AC2" s="635" t="s">
        <v>261</v>
      </c>
      <c r="AD2" s="1642" t="s">
        <v>262</v>
      </c>
      <c r="AE2" s="1642"/>
      <c r="AF2" s="637">
        <f>BP_Annexe1A_Depenses!K2</f>
        <v>44691</v>
      </c>
    </row>
    <row r="3" spans="1:33" ht="21" customHeight="1" x14ac:dyDescent="0.35">
      <c r="A3" s="250"/>
      <c r="B3" s="250"/>
      <c r="C3" s="633" t="s">
        <v>260</v>
      </c>
      <c r="G3" s="250"/>
      <c r="N3" s="89"/>
      <c r="Q3" s="1626">
        <f>BP_Annexe1A_Depenses!D3</f>
        <v>0</v>
      </c>
      <c r="R3" s="1626"/>
      <c r="S3" s="1626"/>
      <c r="T3" s="1626"/>
      <c r="U3" s="1626"/>
      <c r="V3" s="1626"/>
      <c r="W3" s="1626"/>
      <c r="X3" s="1626"/>
      <c r="Y3" s="1626"/>
      <c r="Z3" s="1626"/>
      <c r="AA3" s="626"/>
      <c r="AB3" s="1456" t="s">
        <v>557</v>
      </c>
      <c r="AC3" s="1456"/>
      <c r="AD3" s="1456"/>
      <c r="AE3" s="1456"/>
      <c r="AF3" s="858"/>
    </row>
    <row r="4" spans="1:33" s="572" customFormat="1" ht="26.5" customHeight="1" x14ac:dyDescent="0.35">
      <c r="A4" s="623"/>
      <c r="B4" s="623"/>
      <c r="C4" s="633"/>
      <c r="G4" s="623"/>
      <c r="N4" s="622"/>
      <c r="Q4" s="621"/>
      <c r="R4" s="621"/>
      <c r="S4" s="621"/>
      <c r="T4" s="621"/>
      <c r="U4" s="621"/>
      <c r="V4" s="621"/>
      <c r="W4" s="621"/>
      <c r="X4" s="621"/>
      <c r="Y4" s="621"/>
      <c r="Z4" s="621"/>
      <c r="AA4" s="626"/>
      <c r="AB4" s="626"/>
      <c r="AF4" s="643"/>
      <c r="AG4" s="644"/>
    </row>
    <row r="5" spans="1:33" ht="15.75" customHeight="1" thickBot="1" x14ac:dyDescent="0.4">
      <c r="A5" s="1692" t="str">
        <f>BP_Annexe1A_Depenses!A5</f>
        <v>RUBRIQUE DE DEPENSES</v>
      </c>
      <c r="B5" s="1693"/>
      <c r="C5" s="1693"/>
      <c r="D5" s="1693"/>
      <c r="E5" s="1693"/>
      <c r="F5" s="1694"/>
      <c r="G5" s="1692" t="s">
        <v>188</v>
      </c>
      <c r="H5" s="1693"/>
      <c r="I5" s="1693"/>
      <c r="J5" s="1693"/>
      <c r="K5" s="1693"/>
      <c r="L5" s="1693"/>
      <c r="M5" s="1698"/>
      <c r="N5" s="1693"/>
      <c r="O5" s="102"/>
      <c r="P5" s="488"/>
      <c r="Q5" s="84"/>
      <c r="R5" s="84"/>
      <c r="S5" s="84"/>
      <c r="T5" s="84"/>
      <c r="U5" s="84"/>
      <c r="V5" s="84"/>
      <c r="W5" s="100"/>
      <c r="X5" s="1704" t="s">
        <v>297</v>
      </c>
      <c r="Y5" s="1705"/>
      <c r="Z5" s="1705"/>
      <c r="AA5" s="1705"/>
      <c r="AB5" s="1705"/>
      <c r="AC5" s="1705"/>
      <c r="AD5" s="1705"/>
      <c r="AE5" s="1705"/>
      <c r="AF5" s="1706"/>
    </row>
    <row r="6" spans="1:33" ht="23.25" customHeight="1" x14ac:dyDescent="0.35">
      <c r="A6" s="1655" t="s">
        <v>219</v>
      </c>
      <c r="B6" s="1469" t="s">
        <v>19</v>
      </c>
      <c r="C6" s="1655" t="s">
        <v>247</v>
      </c>
      <c r="D6" s="1655" t="s">
        <v>553</v>
      </c>
      <c r="E6" s="1627" t="s">
        <v>539</v>
      </c>
      <c r="F6" s="1628"/>
      <c r="G6" s="1668" t="s">
        <v>532</v>
      </c>
      <c r="H6" s="1668"/>
      <c r="I6" s="1668" t="s">
        <v>486</v>
      </c>
      <c r="J6" s="1668"/>
      <c r="K6" s="1668"/>
      <c r="L6" s="1666"/>
      <c r="M6" s="1718" t="s">
        <v>226</v>
      </c>
      <c r="N6" s="1699" t="s">
        <v>1</v>
      </c>
      <c r="O6" s="102"/>
      <c r="P6" s="488"/>
      <c r="Q6" s="1326" t="s">
        <v>227</v>
      </c>
      <c r="R6" s="1336" t="s">
        <v>193</v>
      </c>
      <c r="S6" s="1337"/>
      <c r="T6" s="1337"/>
      <c r="U6" s="1338"/>
      <c r="V6" s="1658" t="s">
        <v>1</v>
      </c>
      <c r="X6" s="1326" t="s">
        <v>228</v>
      </c>
      <c r="Y6" s="1661" t="s">
        <v>1</v>
      </c>
      <c r="Z6" s="1714" t="s">
        <v>532</v>
      </c>
      <c r="AA6" s="1711"/>
      <c r="AB6" s="1711" t="s">
        <v>486</v>
      </c>
      <c r="AC6" s="1711"/>
      <c r="AD6" s="1711"/>
      <c r="AE6" s="1652"/>
      <c r="AF6" s="1647" t="s">
        <v>131</v>
      </c>
      <c r="AG6" s="1"/>
    </row>
    <row r="7" spans="1:33" ht="56.25" customHeight="1" x14ac:dyDescent="0.35">
      <c r="A7" s="1656"/>
      <c r="B7" s="1654"/>
      <c r="C7" s="1656"/>
      <c r="D7" s="1656"/>
      <c r="E7" s="1629" t="s">
        <v>394</v>
      </c>
      <c r="F7" s="1629" t="s">
        <v>515</v>
      </c>
      <c r="G7" s="1666" t="s">
        <v>463</v>
      </c>
      <c r="H7" s="1715" t="s">
        <v>38</v>
      </c>
      <c r="I7" s="1666" t="s">
        <v>520</v>
      </c>
      <c r="J7" s="1667"/>
      <c r="K7" s="1717" t="s">
        <v>276</v>
      </c>
      <c r="L7" s="1667"/>
      <c r="M7" s="1719"/>
      <c r="N7" s="1700"/>
      <c r="O7" s="102"/>
      <c r="P7" s="488"/>
      <c r="Q7" s="1327"/>
      <c r="R7" s="1341" t="s">
        <v>510</v>
      </c>
      <c r="S7" s="1323"/>
      <c r="T7" s="1339" t="s">
        <v>192</v>
      </c>
      <c r="U7" s="1340"/>
      <c r="V7" s="1659"/>
      <c r="X7" s="1327"/>
      <c r="Y7" s="1662"/>
      <c r="Z7" s="1712" t="s">
        <v>480</v>
      </c>
      <c r="AA7" s="1650" t="s">
        <v>38</v>
      </c>
      <c r="AB7" s="1652" t="s">
        <v>520</v>
      </c>
      <c r="AC7" s="1714"/>
      <c r="AD7" s="1652" t="s">
        <v>481</v>
      </c>
      <c r="AE7" s="1653"/>
      <c r="AF7" s="1648"/>
    </row>
    <row r="8" spans="1:33" ht="14.5" customHeight="1" x14ac:dyDescent="0.35">
      <c r="A8" s="1657"/>
      <c r="B8" s="1470"/>
      <c r="C8" s="1657"/>
      <c r="D8" s="1657"/>
      <c r="E8" s="1630"/>
      <c r="F8" s="1630"/>
      <c r="G8" s="1666"/>
      <c r="H8" s="1716"/>
      <c r="I8" s="184" t="s">
        <v>194</v>
      </c>
      <c r="J8" s="331" t="s">
        <v>195</v>
      </c>
      <c r="K8" s="452" t="s">
        <v>150</v>
      </c>
      <c r="L8" s="331" t="s">
        <v>151</v>
      </c>
      <c r="M8" s="1720"/>
      <c r="N8" s="1701"/>
      <c r="O8" s="102"/>
      <c r="P8" s="488"/>
      <c r="Q8" s="1328"/>
      <c r="R8" s="410" t="s">
        <v>194</v>
      </c>
      <c r="S8" s="429" t="s">
        <v>195</v>
      </c>
      <c r="T8" s="422" t="s">
        <v>150</v>
      </c>
      <c r="U8" s="458" t="s">
        <v>151</v>
      </c>
      <c r="V8" s="1660"/>
      <c r="X8" s="1328"/>
      <c r="Y8" s="1663"/>
      <c r="Z8" s="1713"/>
      <c r="AA8" s="1651"/>
      <c r="AB8" s="991" t="s">
        <v>194</v>
      </c>
      <c r="AC8" s="992" t="s">
        <v>195</v>
      </c>
      <c r="AD8" s="991" t="s">
        <v>152</v>
      </c>
      <c r="AE8" s="992" t="s">
        <v>151</v>
      </c>
      <c r="AF8" s="1649"/>
    </row>
    <row r="9" spans="1:33" ht="11.25" customHeight="1" x14ac:dyDescent="0.35">
      <c r="A9" s="145" t="s">
        <v>3</v>
      </c>
      <c r="B9" s="1329" t="s">
        <v>205</v>
      </c>
      <c r="C9" s="1330"/>
      <c r="D9" s="1330"/>
      <c r="E9" s="1330"/>
      <c r="F9" s="1330"/>
      <c r="G9" s="1330"/>
      <c r="H9" s="1330"/>
      <c r="I9" s="1330"/>
      <c r="J9" s="1330"/>
      <c r="K9" s="1330"/>
      <c r="L9" s="1330"/>
      <c r="M9" s="1330"/>
      <c r="N9" s="1330"/>
      <c r="O9" s="102"/>
      <c r="P9" s="488"/>
      <c r="Q9" s="714"/>
      <c r="R9" s="715"/>
      <c r="S9" s="716"/>
      <c r="T9" s="717"/>
      <c r="U9" s="714"/>
      <c r="V9" s="714"/>
      <c r="X9" s="1644"/>
      <c r="Y9" s="1645"/>
      <c r="Z9" s="1645"/>
      <c r="AA9" s="1645"/>
      <c r="AB9" s="1645"/>
      <c r="AC9" s="1645"/>
      <c r="AD9" s="1645"/>
      <c r="AE9" s="1645"/>
      <c r="AF9" s="1646"/>
      <c r="AG9" s="1"/>
    </row>
    <row r="10" spans="1:33" ht="11.25" customHeight="1" x14ac:dyDescent="0.35">
      <c r="A10" s="1678" t="s">
        <v>4</v>
      </c>
      <c r="B10" s="1416" t="s">
        <v>20</v>
      </c>
      <c r="C10" s="1708" t="s">
        <v>218</v>
      </c>
      <c r="D10" s="46" t="str">
        <f>IF(ISBLANK(BP_Annexe1A_Depenses!D10),"",BP_Annexe1A_Depenses!D10)</f>
        <v/>
      </c>
      <c r="E10" s="913" t="str">
        <f>IF(ISBLANK(BP_Annexe1A_Depenses!E10),"",BP_Annexe1A_Depenses!E10)</f>
        <v/>
      </c>
      <c r="F10" s="334" t="str">
        <f>IF(ISBLANK(BP_Annexe1A_Depenses!F10),"",BP_Annexe1A_Depenses!F10)</f>
        <v/>
      </c>
      <c r="G10" s="402" t="str">
        <f>IF(ISBLANK(BP_Annexe1A_Depenses!G10),"",BP_Annexe1A_Depenses!G10)</f>
        <v/>
      </c>
      <c r="H10" s="338" t="str">
        <f>IF(ISBLANK(BP_Annexe1A_Depenses!H10),"",BP_Annexe1A_Depenses!H10)</f>
        <v/>
      </c>
      <c r="I10" s="290" t="str">
        <f>IF(ISBLANK(BP_Annexe1A_Depenses!I10),"",BP_Annexe1A_Depenses!I10)</f>
        <v/>
      </c>
      <c r="J10" s="338" t="str">
        <f>IF(ISBLANK(BP_Annexe1A_Depenses!J10),"",BP_Annexe1A_Depenses!J10)</f>
        <v/>
      </c>
      <c r="K10" s="353"/>
      <c r="L10" s="338" t="str">
        <f>IF(ISBLANK(BP_Annexe1A_Depenses!L10),"",BP_Annexe1A_Depenses!L10)</f>
        <v/>
      </c>
      <c r="M10" s="729">
        <f>IF(ISBLANK(BP_Annexe1A_Depenses!M10),"",BP_Annexe1A_Depenses!M10)</f>
        <v>0</v>
      </c>
      <c r="N10" s="308"/>
      <c r="O10" s="102"/>
      <c r="P10" s="488"/>
      <c r="Q10" s="705" t="str">
        <f>IF(ISBLANK(BP_Annexe1A_Depenses!Q10),"",BP_Annexe1A_Depenses!Q10)</f>
        <v/>
      </c>
      <c r="R10" s="467" t="str">
        <f>IF(ISBLANK(BP_Annexe1A_Depenses!R10),"",BP_Annexe1A_Depenses!R10)</f>
        <v/>
      </c>
      <c r="S10" s="468" t="str">
        <f>IF(ISBLANK(BP_Annexe1A_Depenses!S10),"",BP_Annexe1A_Depenses!S10)</f>
        <v/>
      </c>
      <c r="T10" s="897" t="str">
        <f>IF(ISBLANK(BP_Annexe1A_Depenses!T10),"",BP_Annexe1A_Depenses!T10)</f>
        <v/>
      </c>
      <c r="U10" s="470" t="str">
        <f>IF(ISBLANK(BP_Annexe1A_Depenses!U10),"",BP_Annexe1A_Depenses!U10)</f>
        <v/>
      </c>
      <c r="V10" s="14" t="str">
        <f>IF(ISBLANK(BP_Annexe1A_Depenses!V10),"",BP_Annexe1A_Depenses!V10)</f>
        <v/>
      </c>
      <c r="X10" s="690">
        <f>SUM(AA10:AE10)</f>
        <v>0</v>
      </c>
      <c r="Y10" s="308"/>
      <c r="Z10" s="660"/>
      <c r="AA10" s="661"/>
      <c r="AB10" s="662"/>
      <c r="AC10" s="661"/>
      <c r="AD10" s="353"/>
      <c r="AE10" s="661"/>
      <c r="AF10" s="1695"/>
      <c r="AG10" s="1"/>
    </row>
    <row r="11" spans="1:33" ht="11.25" customHeight="1" x14ac:dyDescent="0.35">
      <c r="A11" s="1670"/>
      <c r="B11" s="1352"/>
      <c r="C11" s="1683"/>
      <c r="D11" s="46" t="str">
        <f>IF(ISBLANK(BP_Annexe1A_Depenses!D11),"",BP_Annexe1A_Depenses!D11)</f>
        <v/>
      </c>
      <c r="E11" s="913" t="str">
        <f>IF(ISBLANK(BP_Annexe1A_Depenses!E11),"",BP_Annexe1A_Depenses!E11)</f>
        <v/>
      </c>
      <c r="F11" s="334" t="str">
        <f>IF(ISBLANK(BP_Annexe1A_Depenses!F11),"",BP_Annexe1A_Depenses!F11)</f>
        <v/>
      </c>
      <c r="G11" s="402" t="str">
        <f>IF(ISBLANK(BP_Annexe1A_Depenses!G11),"",BP_Annexe1A_Depenses!G11)</f>
        <v/>
      </c>
      <c r="H11" s="338" t="str">
        <f>IF(ISBLANK(BP_Annexe1A_Depenses!H11),"",BP_Annexe1A_Depenses!H11)</f>
        <v/>
      </c>
      <c r="I11" s="290" t="str">
        <f>IF(ISBLANK(BP_Annexe1A_Depenses!I11),"",BP_Annexe1A_Depenses!I11)</f>
        <v/>
      </c>
      <c r="J11" s="338" t="str">
        <f>IF(ISBLANK(BP_Annexe1A_Depenses!J11),"",BP_Annexe1A_Depenses!J11)</f>
        <v/>
      </c>
      <c r="K11" s="353"/>
      <c r="L11" s="338" t="str">
        <f>IF(ISBLANK(BP_Annexe1A_Depenses!L11),"",BP_Annexe1A_Depenses!L11)</f>
        <v/>
      </c>
      <c r="M11" s="729">
        <f>IF(ISBLANK(BP_Annexe1A_Depenses!M11),"",BP_Annexe1A_Depenses!M11)</f>
        <v>0</v>
      </c>
      <c r="N11" s="308"/>
      <c r="O11" s="102"/>
      <c r="P11" s="488"/>
      <c r="Q11" s="705" t="str">
        <f>IF(ISBLANK(BP_Annexe1A_Depenses!Q11),"",BP_Annexe1A_Depenses!Q11)</f>
        <v/>
      </c>
      <c r="R11" s="467" t="str">
        <f>IF(ISBLANK(BP_Annexe1A_Depenses!R11),"",BP_Annexe1A_Depenses!R11)</f>
        <v/>
      </c>
      <c r="S11" s="468" t="str">
        <f>IF(ISBLANK(BP_Annexe1A_Depenses!S11),"",BP_Annexe1A_Depenses!S11)</f>
        <v/>
      </c>
      <c r="T11" s="897" t="str">
        <f>IF(ISBLANK(BP_Annexe1A_Depenses!T11),"",BP_Annexe1A_Depenses!T11)</f>
        <v/>
      </c>
      <c r="U11" s="470" t="str">
        <f>IF(ISBLANK(BP_Annexe1A_Depenses!U11),"",BP_Annexe1A_Depenses!U11)</f>
        <v/>
      </c>
      <c r="V11" s="14" t="str">
        <f>IF(ISBLANK(BP_Annexe1A_Depenses!V11),"",BP_Annexe1A_Depenses!V11)</f>
        <v/>
      </c>
      <c r="X11" s="690">
        <f t="shared" ref="X11:X17" si="0">SUM(AA11:AE11)</f>
        <v>0</v>
      </c>
      <c r="Y11" s="308"/>
      <c r="Z11" s="660"/>
      <c r="AA11" s="661"/>
      <c r="AB11" s="662"/>
      <c r="AC11" s="661"/>
      <c r="AD11" s="353"/>
      <c r="AE11" s="661"/>
      <c r="AF11" s="1696"/>
      <c r="AG11" s="1"/>
    </row>
    <row r="12" spans="1:33" ht="11.25" customHeight="1" x14ac:dyDescent="0.35">
      <c r="A12" s="1670"/>
      <c r="B12" s="1352"/>
      <c r="C12" s="1683"/>
      <c r="D12" s="46" t="str">
        <f>IF(ISBLANK(BP_Annexe1A_Depenses!D12),"",BP_Annexe1A_Depenses!D12)</f>
        <v/>
      </c>
      <c r="E12" s="913" t="str">
        <f>IF(ISBLANK(BP_Annexe1A_Depenses!E12),"",BP_Annexe1A_Depenses!E12)</f>
        <v/>
      </c>
      <c r="F12" s="334" t="str">
        <f>IF(ISBLANK(BP_Annexe1A_Depenses!F12),"",BP_Annexe1A_Depenses!F12)</f>
        <v/>
      </c>
      <c r="G12" s="402" t="str">
        <f>IF(ISBLANK(BP_Annexe1A_Depenses!G12),"",BP_Annexe1A_Depenses!G12)</f>
        <v/>
      </c>
      <c r="H12" s="338" t="str">
        <f>IF(ISBLANK(BP_Annexe1A_Depenses!H12),"",BP_Annexe1A_Depenses!H12)</f>
        <v/>
      </c>
      <c r="I12" s="290" t="str">
        <f>IF(ISBLANK(BP_Annexe1A_Depenses!I12),"",BP_Annexe1A_Depenses!I12)</f>
        <v/>
      </c>
      <c r="J12" s="338" t="str">
        <f>IF(ISBLANK(BP_Annexe1A_Depenses!J12),"",BP_Annexe1A_Depenses!J12)</f>
        <v/>
      </c>
      <c r="K12" s="353"/>
      <c r="L12" s="338" t="str">
        <f>IF(ISBLANK(BP_Annexe1A_Depenses!L12),"",BP_Annexe1A_Depenses!L12)</f>
        <v/>
      </c>
      <c r="M12" s="729">
        <f>IF(ISBLANK(BP_Annexe1A_Depenses!M12),"",BP_Annexe1A_Depenses!M12)</f>
        <v>0</v>
      </c>
      <c r="N12" s="308"/>
      <c r="O12" s="102"/>
      <c r="P12" s="488"/>
      <c r="Q12" s="705" t="str">
        <f>IF(ISBLANK(BP_Annexe1A_Depenses!Q12),"",BP_Annexe1A_Depenses!Q12)</f>
        <v/>
      </c>
      <c r="R12" s="467" t="str">
        <f>IF(ISBLANK(BP_Annexe1A_Depenses!R12),"",BP_Annexe1A_Depenses!R12)</f>
        <v/>
      </c>
      <c r="S12" s="468" t="str">
        <f>IF(ISBLANK(BP_Annexe1A_Depenses!S12),"",BP_Annexe1A_Depenses!S12)</f>
        <v/>
      </c>
      <c r="T12" s="897" t="str">
        <f>IF(ISBLANK(BP_Annexe1A_Depenses!T12),"",BP_Annexe1A_Depenses!T12)</f>
        <v/>
      </c>
      <c r="U12" s="470" t="str">
        <f>IF(ISBLANK(BP_Annexe1A_Depenses!U12),"",BP_Annexe1A_Depenses!U12)</f>
        <v/>
      </c>
      <c r="V12" s="14" t="str">
        <f>IF(ISBLANK(BP_Annexe1A_Depenses!V12),"",BP_Annexe1A_Depenses!V12)</f>
        <v/>
      </c>
      <c r="X12" s="690">
        <f t="shared" si="0"/>
        <v>0</v>
      </c>
      <c r="Y12" s="308"/>
      <c r="Z12" s="660"/>
      <c r="AA12" s="661"/>
      <c r="AB12" s="662"/>
      <c r="AC12" s="661"/>
      <c r="AD12" s="353"/>
      <c r="AE12" s="661"/>
      <c r="AF12" s="1696"/>
      <c r="AG12" s="1"/>
    </row>
    <row r="13" spans="1:33" ht="14.5" customHeight="1" x14ac:dyDescent="0.35">
      <c r="A13" s="1671"/>
      <c r="B13" s="1353"/>
      <c r="C13" s="1703"/>
      <c r="D13" s="46" t="str">
        <f>IF(ISBLANK(BP_Annexe1A_Depenses!D13),"",BP_Annexe1A_Depenses!D13)</f>
        <v/>
      </c>
      <c r="E13" s="910" t="str">
        <f>IF(ISBLANK(BP_Annexe1A_Depenses!E13),"",BP_Annexe1A_Depenses!E13)</f>
        <v/>
      </c>
      <c r="F13" s="332" t="str">
        <f>IF(ISBLANK(BP_Annexe1A_Depenses!F13),"",BP_Annexe1A_Depenses!F13)</f>
        <v/>
      </c>
      <c r="G13" s="917" t="str">
        <f>IF(ISBLANK(BP_Annexe1A_Depenses!G13),"",BP_Annexe1A_Depenses!G13)</f>
        <v/>
      </c>
      <c r="H13" s="336" t="str">
        <f>IF(ISBLANK(BP_Annexe1A_Depenses!H13),"",BP_Annexe1A_Depenses!H13)</f>
        <v/>
      </c>
      <c r="I13" s="291" t="str">
        <f>IF(ISBLANK(BP_Annexe1A_Depenses!I13),"",BP_Annexe1A_Depenses!I13)</f>
        <v/>
      </c>
      <c r="J13" s="336" t="str">
        <f>IF(ISBLANK(BP_Annexe1A_Depenses!J13),"",BP_Annexe1A_Depenses!J13)</f>
        <v/>
      </c>
      <c r="K13" s="353"/>
      <c r="L13" s="336" t="str">
        <f>IF(ISBLANK(BP_Annexe1A_Depenses!L13),"",BP_Annexe1A_Depenses!L13)</f>
        <v/>
      </c>
      <c r="M13" s="730">
        <f>IF(ISBLANK(BP_Annexe1A_Depenses!M13),"",BP_Annexe1A_Depenses!M13)</f>
        <v>0</v>
      </c>
      <c r="N13" s="308"/>
      <c r="O13" s="102"/>
      <c r="P13" s="488"/>
      <c r="Q13" s="706" t="str">
        <f>IF(ISBLANK(BP_Annexe1A_Depenses!Q13),"",BP_Annexe1A_Depenses!Q13)</f>
        <v/>
      </c>
      <c r="R13" s="471" t="str">
        <f>IF(ISBLANK(BP_Annexe1A_Depenses!R13),"",BP_Annexe1A_Depenses!R13)</f>
        <v/>
      </c>
      <c r="S13" s="472" t="str">
        <f>IF(ISBLANK(BP_Annexe1A_Depenses!S13),"",BP_Annexe1A_Depenses!S13)</f>
        <v/>
      </c>
      <c r="T13" s="897" t="str">
        <f>IF(ISBLANK(BP_Annexe1A_Depenses!T13),"",BP_Annexe1A_Depenses!T13)</f>
        <v/>
      </c>
      <c r="U13" s="462" t="str">
        <f>IF(ISBLANK(BP_Annexe1A_Depenses!U13),"",BP_Annexe1A_Depenses!U13)</f>
        <v/>
      </c>
      <c r="V13" s="14" t="str">
        <f>IF(ISBLANK(BP_Annexe1A_Depenses!V13),"",BP_Annexe1A_Depenses!V13)</f>
        <v/>
      </c>
      <c r="X13" s="691">
        <f t="shared" si="0"/>
        <v>0</v>
      </c>
      <c r="Y13" s="308"/>
      <c r="Z13" s="666"/>
      <c r="AA13" s="667"/>
      <c r="AB13" s="668"/>
      <c r="AC13" s="667"/>
      <c r="AD13" s="353"/>
      <c r="AE13" s="667"/>
      <c r="AF13" s="1696"/>
      <c r="AG13" s="1"/>
    </row>
    <row r="14" spans="1:33" ht="10.5" customHeight="1" x14ac:dyDescent="0.35">
      <c r="A14" s="1689" t="s">
        <v>5</v>
      </c>
      <c r="B14" s="1351" t="s">
        <v>23</v>
      </c>
      <c r="C14" s="1617" t="s">
        <v>513</v>
      </c>
      <c r="D14" s="1439" t="s">
        <v>512</v>
      </c>
      <c r="E14" s="1440"/>
      <c r="F14" s="911" t="s">
        <v>194</v>
      </c>
      <c r="G14" s="918" t="str">
        <f>IF(ISBLANK(BP_Annexe1A_Depenses!G14),"",BP_Annexe1A_Depenses!G14)</f>
        <v/>
      </c>
      <c r="H14" s="336" t="str">
        <f>IF(ISBLANK(BP_Annexe1A_Depenses!H14),"",BP_Annexe1A_Depenses!H14)</f>
        <v/>
      </c>
      <c r="I14" s="284" t="str">
        <f>IF(ISBLANK(BP_Annexe1A_Depenses!I14),"",BP_Annexe1A_Depenses!I14)</f>
        <v/>
      </c>
      <c r="J14" s="330" t="str">
        <f>IF(ISBLANK(BP_Annexe1A_Depenses!J14),"",BP_Annexe1A_Depenses!J14)</f>
        <v/>
      </c>
      <c r="K14" s="294" t="str">
        <f>IF(ISBLANK(BP_Annexe1A_Depenses!K14),"",BP_Annexe1A_Depenses!K14)</f>
        <v/>
      </c>
      <c r="L14" s="878" t="str">
        <f>IF(ISBLANK(BP_Annexe1A_Depenses!L14),"",BP_Annexe1A_Depenses!L14)</f>
        <v/>
      </c>
      <c r="M14" s="731">
        <f>IF(ISBLANK(BP_Annexe1A_Depenses!M14),"",BP_Annexe1A_Depenses!M14)</f>
        <v>0</v>
      </c>
      <c r="N14" s="308"/>
      <c r="O14" s="102"/>
      <c r="P14" s="488"/>
      <c r="Q14" s="707" t="str">
        <f>IF(ISBLANK(BP_Annexe1A_Depenses!Q14),"",BP_Annexe1A_Depenses!Q14)</f>
        <v/>
      </c>
      <c r="R14" s="459" t="str">
        <f>IF(ISBLANK(BP_Annexe1A_Depenses!R14),"",BP_Annexe1A_Depenses!R14)</f>
        <v/>
      </c>
      <c r="S14" s="460" t="str">
        <f>IF(ISBLANK(BP_Annexe1A_Depenses!S14),"",BP_Annexe1A_Depenses!S14)</f>
        <v/>
      </c>
      <c r="T14" s="465" t="str">
        <f>IF(ISBLANK(BP_Annexe1A_Depenses!T14),"",BP_Annexe1A_Depenses!T14)</f>
        <v/>
      </c>
      <c r="U14" s="466" t="str">
        <f>IF(ISBLANK(BP_Annexe1A_Depenses!U14),"",BP_Annexe1A_Depenses!U14)</f>
        <v/>
      </c>
      <c r="V14" s="14"/>
      <c r="X14" s="692">
        <f t="shared" si="0"/>
        <v>0</v>
      </c>
      <c r="Y14" s="308"/>
      <c r="Z14" s="666"/>
      <c r="AA14" s="667"/>
      <c r="AB14" s="455"/>
      <c r="AC14" s="330"/>
      <c r="AD14" s="673"/>
      <c r="AE14" s="672"/>
      <c r="AF14" s="1697"/>
      <c r="AG14" s="1"/>
    </row>
    <row r="15" spans="1:33" ht="10.5" x14ac:dyDescent="0.35">
      <c r="A15" s="1690"/>
      <c r="B15" s="1352"/>
      <c r="C15" s="1673"/>
      <c r="D15" s="1439" t="s">
        <v>511</v>
      </c>
      <c r="E15" s="1440"/>
      <c r="F15" s="911" t="s">
        <v>194</v>
      </c>
      <c r="G15" s="918" t="str">
        <f>IF(ISBLANK(BP_Annexe1A_Depenses!G15),"",BP_Annexe1A_Depenses!G15)</f>
        <v/>
      </c>
      <c r="H15" s="336" t="str">
        <f>IF(ISBLANK(BP_Annexe1A_Depenses!H15),"",BP_Annexe1A_Depenses!H15)</f>
        <v/>
      </c>
      <c r="I15" s="284"/>
      <c r="J15" s="330"/>
      <c r="K15" s="294" t="str">
        <f>IF(ISBLANK(BP_Annexe1A_Depenses!K15),"",BP_Annexe1A_Depenses!K15)</f>
        <v/>
      </c>
      <c r="L15" s="878" t="str">
        <f>IF(ISBLANK(BP_Annexe1A_Depenses!L15),"",BP_Annexe1A_Depenses!L15)</f>
        <v/>
      </c>
      <c r="M15" s="731">
        <f>IF(ISBLANK(BP_Annexe1A_Depenses!M15),"",BP_Annexe1A_Depenses!M15)</f>
        <v>0</v>
      </c>
      <c r="N15" s="304"/>
      <c r="O15" s="102"/>
      <c r="P15" s="488"/>
      <c r="Q15" s="707" t="str">
        <f>IF(ISBLANK(BP_Annexe1A_Depenses!Q15),"",BP_Annexe1A_Depenses!Q15)</f>
        <v/>
      </c>
      <c r="R15" s="459"/>
      <c r="S15" s="460"/>
      <c r="T15" s="465" t="str">
        <f>IF(ISBLANK(BP_Annexe1A_Depenses!T15),"",BP_Annexe1A_Depenses!T15)</f>
        <v/>
      </c>
      <c r="U15" s="466" t="str">
        <f>IF(ISBLANK(BP_Annexe1A_Depenses!U15),"",BP_Annexe1A_Depenses!U15)</f>
        <v/>
      </c>
      <c r="V15" s="874"/>
      <c r="X15" s="692">
        <f t="shared" si="0"/>
        <v>0</v>
      </c>
      <c r="Y15" s="873"/>
      <c r="Z15" s="666"/>
      <c r="AA15" s="667"/>
      <c r="AB15" s="455"/>
      <c r="AC15" s="330"/>
      <c r="AD15" s="673"/>
      <c r="AE15" s="672"/>
      <c r="AF15" s="1707"/>
      <c r="AG15" s="1"/>
    </row>
    <row r="16" spans="1:33" ht="10.5" customHeight="1" x14ac:dyDescent="0.35">
      <c r="A16" s="1690"/>
      <c r="B16" s="1352"/>
      <c r="C16" s="1673"/>
      <c r="D16" s="1439" t="s">
        <v>512</v>
      </c>
      <c r="E16" s="1440"/>
      <c r="F16" s="911" t="s">
        <v>319</v>
      </c>
      <c r="G16" s="918" t="str">
        <f>IF(ISBLANK(BP_Annexe1A_Depenses!G16),"",BP_Annexe1A_Depenses!G16)</f>
        <v/>
      </c>
      <c r="H16" s="336" t="str">
        <f>IF(ISBLANK(BP_Annexe1A_Depenses!H16),"",BP_Annexe1A_Depenses!H16)</f>
        <v/>
      </c>
      <c r="I16" s="284"/>
      <c r="J16" s="330"/>
      <c r="K16" s="294" t="str">
        <f>IF(ISBLANK(BP_Annexe1A_Depenses!K16),"",BP_Annexe1A_Depenses!K16)</f>
        <v/>
      </c>
      <c r="L16" s="878" t="str">
        <f>IF(ISBLANK(BP_Annexe1A_Depenses!L16),"",BP_Annexe1A_Depenses!L16)</f>
        <v/>
      </c>
      <c r="M16" s="731">
        <f>IF(ISBLANK(BP_Annexe1A_Depenses!M16),"",BP_Annexe1A_Depenses!M16)</f>
        <v>0</v>
      </c>
      <c r="N16" s="304"/>
      <c r="O16" s="102"/>
      <c r="P16" s="488"/>
      <c r="Q16" s="707" t="str">
        <f>IF(ISBLANK(BP_Annexe1A_Depenses!Q16),"",BP_Annexe1A_Depenses!Q16)</f>
        <v/>
      </c>
      <c r="R16" s="459"/>
      <c r="S16" s="460"/>
      <c r="T16" s="465" t="str">
        <f>IF(ISBLANK(BP_Annexe1A_Depenses!T16),"",BP_Annexe1A_Depenses!T16)</f>
        <v/>
      </c>
      <c r="U16" s="466" t="str">
        <f>IF(ISBLANK(BP_Annexe1A_Depenses!U16),"",BP_Annexe1A_Depenses!U16)</f>
        <v/>
      </c>
      <c r="V16" s="874"/>
      <c r="X16" s="692">
        <f t="shared" si="0"/>
        <v>0</v>
      </c>
      <c r="Y16" s="873"/>
      <c r="Z16" s="666"/>
      <c r="AA16" s="667"/>
      <c r="AB16" s="455"/>
      <c r="AC16" s="330"/>
      <c r="AD16" s="673"/>
      <c r="AE16" s="672"/>
      <c r="AF16" s="1696"/>
      <c r="AG16" s="1"/>
    </row>
    <row r="17" spans="1:35" ht="10.5" x14ac:dyDescent="0.35">
      <c r="A17" s="1691"/>
      <c r="B17" s="1353"/>
      <c r="C17" s="1674"/>
      <c r="D17" s="1439" t="s">
        <v>511</v>
      </c>
      <c r="E17" s="1440"/>
      <c r="F17" s="912" t="s">
        <v>319</v>
      </c>
      <c r="G17" s="919" t="str">
        <f>IF(ISBLANK(BP_Annexe1A_Depenses!G17),"",BP_Annexe1A_Depenses!G17)</f>
        <v/>
      </c>
      <c r="H17" s="336" t="str">
        <f>IF(ISBLANK(BP_Annexe1A_Depenses!H17),"",BP_Annexe1A_Depenses!H17)</f>
        <v/>
      </c>
      <c r="I17" s="284" t="str">
        <f>IF(ISBLANK(BP_Annexe1A_Depenses!I17),"",BP_Annexe1A_Depenses!I17)</f>
        <v/>
      </c>
      <c r="J17" s="330" t="str">
        <f>IF(ISBLANK(BP_Annexe1A_Depenses!J17),"",BP_Annexe1A_Depenses!J17)</f>
        <v/>
      </c>
      <c r="K17" s="294" t="str">
        <f>IF(ISBLANK(BP_Annexe1A_Depenses!K17),"",BP_Annexe1A_Depenses!K17)</f>
        <v/>
      </c>
      <c r="L17" s="878" t="str">
        <f>IF(ISBLANK(BP_Annexe1A_Depenses!L17),"",BP_Annexe1A_Depenses!L17)</f>
        <v/>
      </c>
      <c r="M17" s="731">
        <f>IF(ISBLANK(BP_Annexe1A_Depenses!M17),"",BP_Annexe1A_Depenses!M17)</f>
        <v>0</v>
      </c>
      <c r="N17" s="879"/>
      <c r="O17" s="488"/>
      <c r="P17" s="488"/>
      <c r="Q17" s="707" t="str">
        <f>IF(ISBLANK(BP_Annexe1A_Depenses!Q17),"",BP_Annexe1A_Depenses!Q17)</f>
        <v/>
      </c>
      <c r="R17" s="459" t="str">
        <f>IF(ISBLANK(BP_Annexe1A_Depenses!R17),"",BP_Annexe1A_Depenses!R17)</f>
        <v/>
      </c>
      <c r="S17" s="460" t="str">
        <f>IF(ISBLANK(BP_Annexe1A_Depenses!S17),"",BP_Annexe1A_Depenses!S17)</f>
        <v/>
      </c>
      <c r="T17" s="465" t="str">
        <f>IF(ISBLANK(BP_Annexe1A_Depenses!T17),"",BP_Annexe1A_Depenses!T17)</f>
        <v/>
      </c>
      <c r="U17" s="466" t="str">
        <f>IF(ISBLANK(BP_Annexe1A_Depenses!U17),"",BP_Annexe1A_Depenses!U17)</f>
        <v/>
      </c>
      <c r="V17" s="874"/>
      <c r="X17" s="692">
        <f t="shared" si="0"/>
        <v>0</v>
      </c>
      <c r="Y17" s="873"/>
      <c r="Z17" s="666"/>
      <c r="AA17" s="667"/>
      <c r="AB17" s="455"/>
      <c r="AC17" s="330"/>
      <c r="AD17" s="673"/>
      <c r="AE17" s="672"/>
      <c r="AF17" s="1696"/>
      <c r="AG17" s="1"/>
    </row>
    <row r="18" spans="1:35" ht="11.25" customHeight="1" x14ac:dyDescent="0.35">
      <c r="A18" s="1398" t="s">
        <v>6</v>
      </c>
      <c r="B18" s="1399"/>
      <c r="C18" s="1399"/>
      <c r="D18" s="1399"/>
      <c r="E18" s="1399"/>
      <c r="F18" s="1399"/>
      <c r="G18" s="1643"/>
      <c r="H18" s="329">
        <f>IF(ISBLANK(BP_Annexe1A_Depenses!H18),"",BP_Annexe1A_Depenses!H18)</f>
        <v>0</v>
      </c>
      <c r="I18" s="285">
        <f>IF(ISBLANK(BP_Annexe1A_Depenses!I18),"",BP_Annexe1A_Depenses!I18)</f>
        <v>0</v>
      </c>
      <c r="J18" s="329">
        <f>IF(ISBLANK(BP_Annexe1A_Depenses!J18),"",BP_Annexe1A_Depenses!J18)</f>
        <v>0</v>
      </c>
      <c r="K18" s="282">
        <f>IF(ISBLANK(BP_Annexe1A_Depenses!K18),"",BP_Annexe1A_Depenses!K18)</f>
        <v>0</v>
      </c>
      <c r="L18" s="329">
        <f>IF(ISBLANK(BP_Annexe1A_Depenses!L18),"",BP_Annexe1A_Depenses!L18)</f>
        <v>0</v>
      </c>
      <c r="M18" s="693">
        <f>IF(ISBLANK(BP_Annexe1A_Depenses!M18),"",BP_Annexe1A_Depenses!M18)</f>
        <v>0</v>
      </c>
      <c r="N18" s="694" t="str">
        <f>IF(ISBLANK(BP_Annexe1A_Depenses!N18),"",BP_Annexe1A_Depenses!N18)</f>
        <v/>
      </c>
      <c r="O18" s="102"/>
      <c r="P18" s="84"/>
      <c r="Q18" s="693">
        <f>IF(ISBLANK(BP_Annexe1A_Depenses!Q18),"",BP_Annexe1A_Depenses!Q18)</f>
        <v>0</v>
      </c>
      <c r="R18" s="708">
        <f>IF(ISBLANK(BP_Annexe1A_Depenses!R18),"",BP_Annexe1A_Depenses!R18)</f>
        <v>0</v>
      </c>
      <c r="S18" s="709">
        <f>IF(ISBLANK(BP_Annexe1A_Depenses!S18),"",BP_Annexe1A_Depenses!S18)</f>
        <v>0</v>
      </c>
      <c r="T18" s="710">
        <f>IF(ISBLANK(BP_Annexe1A_Depenses!T18),"",BP_Annexe1A_Depenses!T18)</f>
        <v>0</v>
      </c>
      <c r="U18" s="711">
        <f>IF(ISBLANK(BP_Annexe1A_Depenses!U18),"",BP_Annexe1A_Depenses!U18)</f>
        <v>0</v>
      </c>
      <c r="V18" s="712" t="str">
        <f>IF(ISBLANK(BP_Annexe1A_Depenses!V18),"",BP_Annexe1A_Depenses!V18)</f>
        <v/>
      </c>
      <c r="X18" s="693">
        <f>SUM(X10:X17)</f>
        <v>0</v>
      </c>
      <c r="Y18" s="694" t="e">
        <f>X18/$X$78</f>
        <v>#DIV/0!</v>
      </c>
      <c r="Z18" s="169"/>
      <c r="AA18" s="329">
        <f t="shared" ref="AA18:AE18" si="1">SUM(AA10:AA17)</f>
        <v>0</v>
      </c>
      <c r="AB18" s="345">
        <f t="shared" si="1"/>
        <v>0</v>
      </c>
      <c r="AC18" s="329">
        <f t="shared" si="1"/>
        <v>0</v>
      </c>
      <c r="AD18" s="345">
        <f t="shared" si="1"/>
        <v>0</v>
      </c>
      <c r="AE18" s="329">
        <f t="shared" si="1"/>
        <v>0</v>
      </c>
      <c r="AF18" s="938"/>
      <c r="AG18" s="1"/>
    </row>
    <row r="19" spans="1:35" ht="11.25" customHeight="1" x14ac:dyDescent="0.35">
      <c r="A19" s="145" t="s">
        <v>206</v>
      </c>
      <c r="B19" s="1329" t="s">
        <v>232</v>
      </c>
      <c r="C19" s="1330"/>
      <c r="D19" s="1330"/>
      <c r="E19" s="1330"/>
      <c r="F19" s="1330"/>
      <c r="G19" s="1330"/>
      <c r="H19" s="1330"/>
      <c r="I19" s="1330"/>
      <c r="J19" s="1330"/>
      <c r="K19" s="1330"/>
      <c r="L19" s="1330"/>
      <c r="M19" s="1330"/>
      <c r="N19" s="1330"/>
      <c r="O19" s="102"/>
      <c r="P19" s="488"/>
      <c r="Q19" s="714"/>
      <c r="R19" s="715"/>
      <c r="S19" s="716"/>
      <c r="T19" s="717"/>
      <c r="U19" s="714"/>
      <c r="V19" s="714"/>
      <c r="X19" s="1644"/>
      <c r="Y19" s="1645"/>
      <c r="Z19" s="1645"/>
      <c r="AA19" s="1645"/>
      <c r="AB19" s="1645"/>
      <c r="AC19" s="1645"/>
      <c r="AD19" s="1645"/>
      <c r="AE19" s="1645"/>
      <c r="AF19" s="1646"/>
      <c r="AG19" s="247"/>
    </row>
    <row r="20" spans="1:35" x14ac:dyDescent="0.35">
      <c r="A20" s="11" t="s">
        <v>209</v>
      </c>
      <c r="B20" s="1331" t="str">
        <f>IF(ISBLANK(BP_Annexe1A_Depenses!B20),"",BP_Annexe1A_Depenses!B20)</f>
        <v>EAU</v>
      </c>
      <c r="C20" s="1332"/>
      <c r="D20" s="505" t="str">
        <f>IF(ISBLANK(BP_Annexe1A_Depenses!D20),"",BP_Annexe1A_Depenses!D20)</f>
        <v/>
      </c>
      <c r="E20" s="505"/>
      <c r="F20" s="505"/>
      <c r="G20" s="505"/>
      <c r="H20" s="326">
        <f>IF(ISBLANK(BP_Annexe1A_Depenses!H20),"",BP_Annexe1A_Depenses!H20)</f>
        <v>0</v>
      </c>
      <c r="I20" s="289">
        <f>IF(ISBLANK(BP_Annexe1A_Depenses!I20),"",BP_Annexe1A_Depenses!I20)</f>
        <v>0</v>
      </c>
      <c r="J20" s="326">
        <f>IF(ISBLANK(BP_Annexe1A_Depenses!J20),"",BP_Annexe1A_Depenses!J20)</f>
        <v>0</v>
      </c>
      <c r="K20" s="281">
        <f>IF(ISBLANK(BP_Annexe1A_Depenses!K20),"",BP_Annexe1A_Depenses!K20)</f>
        <v>0</v>
      </c>
      <c r="L20" s="326">
        <f>IF(ISBLANK(BP_Annexe1A_Depenses!L20),"",BP_Annexe1A_Depenses!L20)</f>
        <v>0</v>
      </c>
      <c r="M20" s="16">
        <f>IF(ISBLANK(BP_Annexe1A_Depenses!M20),"",BP_Annexe1A_Depenses!M20)</f>
        <v>0</v>
      </c>
      <c r="N20" s="307" t="str">
        <f>IF(ISBLANK(BP_Annexe1A_Depenses!N20),"",BP_Annexe1A_Depenses!N20)</f>
        <v/>
      </c>
      <c r="O20" s="102"/>
      <c r="P20" s="488"/>
      <c r="Q20" s="16">
        <f>IF(ISBLANK(BP_Annexe1A_Depenses!Q20),"",BP_Annexe1A_Depenses!Q20)</f>
        <v>0</v>
      </c>
      <c r="R20" s="442">
        <f>IF(ISBLANK(BP_Annexe1A_Depenses!R20),"",BP_Annexe1A_Depenses!R20)</f>
        <v>0</v>
      </c>
      <c r="S20" s="430">
        <f>IF(ISBLANK(BP_Annexe1A_Depenses!S20),"",BP_Annexe1A_Depenses!S20)</f>
        <v>0</v>
      </c>
      <c r="T20" s="423">
        <f>IF(ISBLANK(BP_Annexe1A_Depenses!T20),"",BP_Annexe1A_Depenses!T20)</f>
        <v>0</v>
      </c>
      <c r="U20" s="412">
        <f>IF(ISBLANK(BP_Annexe1A_Depenses!U20),"",BP_Annexe1A_Depenses!U20)</f>
        <v>0</v>
      </c>
      <c r="V20" s="13" t="str">
        <f>IF(ISBLANK(BP_Annexe1A_Depenses!V20),"",BP_Annexe1A_Depenses!V20)</f>
        <v/>
      </c>
      <c r="X20" s="17">
        <f>SUM(X21:X26)</f>
        <v>0</v>
      </c>
      <c r="Y20" s="15" t="e">
        <f>X20/$X$78</f>
        <v>#DIV/0!</v>
      </c>
      <c r="Z20" s="344"/>
      <c r="AA20" s="326">
        <f t="shared" ref="AA20:AE20" si="2">SUM(AA21:AA26)</f>
        <v>0</v>
      </c>
      <c r="AB20" s="346">
        <f t="shared" si="2"/>
        <v>0</v>
      </c>
      <c r="AC20" s="326">
        <f t="shared" si="2"/>
        <v>0</v>
      </c>
      <c r="AD20" s="346">
        <f t="shared" si="2"/>
        <v>0</v>
      </c>
      <c r="AE20" s="326">
        <f t="shared" si="2"/>
        <v>0</v>
      </c>
      <c r="AF20" s="244"/>
      <c r="AG20" s="247"/>
    </row>
    <row r="21" spans="1:35" ht="11.25" customHeight="1" x14ac:dyDescent="0.35">
      <c r="A21" s="1669" t="s">
        <v>210</v>
      </c>
      <c r="B21" s="1351">
        <v>60</v>
      </c>
      <c r="C21" s="1702" t="s">
        <v>421</v>
      </c>
      <c r="D21" s="46" t="str">
        <f>IF(ISBLANK(BP_Annexe1A_Depenses!D21),"",BP_Annexe1A_Depenses!D21)</f>
        <v/>
      </c>
      <c r="E21" s="910" t="str">
        <f>IF(ISBLANK(BP_Annexe1A_Depenses!E21),"",BP_Annexe1A_Depenses!E21)</f>
        <v/>
      </c>
      <c r="F21" s="332" t="str">
        <f>IF(ISBLANK(BP_Annexe1A_Depenses!F21),"",BP_Annexe1A_Depenses!F21)</f>
        <v/>
      </c>
      <c r="G21" s="917" t="str">
        <f>IF(ISBLANK(BP_Annexe1A_Depenses!G21),"",BP_Annexe1A_Depenses!G21)</f>
        <v/>
      </c>
      <c r="H21" s="336" t="str">
        <f>IF(ISBLANK(BP_Annexe1A_Depenses!H21),"",BP_Annexe1A_Depenses!H21)</f>
        <v/>
      </c>
      <c r="I21" s="284" t="str">
        <f>IF(ISBLANK(BP_Annexe1A_Depenses!I21),"",BP_Annexe1A_Depenses!I21)</f>
        <v/>
      </c>
      <c r="J21" s="330" t="str">
        <f>IF(ISBLANK(BP_Annexe1A_Depenses!J21),"",BP_Annexe1A_Depenses!J21)</f>
        <v/>
      </c>
      <c r="K21" s="294" t="str">
        <f>IF(ISBLANK(BP_Annexe1A_Depenses!K21),"",BP_Annexe1A_Depenses!K21)</f>
        <v/>
      </c>
      <c r="L21" s="336" t="str">
        <f>IF(ISBLANK(BP_Annexe1A_Depenses!L21),"",BP_Annexe1A_Depenses!L21)</f>
        <v/>
      </c>
      <c r="M21" s="730">
        <f>IF(ISBLANK(BP_Annexe1A_Depenses!M21),"",BP_Annexe1A_Depenses!M21)</f>
        <v>0</v>
      </c>
      <c r="N21" s="308"/>
      <c r="O21" s="102"/>
      <c r="P21" s="488"/>
      <c r="Q21" s="691" t="str">
        <f>IF(ISBLANK(BP_Annexe1A_Depenses!Q21),"",BP_Annexe1A_Depenses!Q21)</f>
        <v/>
      </c>
      <c r="R21" s="459" t="str">
        <f>IF(ISBLANK(BP_Annexe1A_Depenses!R21),"",BP_Annexe1A_Depenses!R21)</f>
        <v/>
      </c>
      <c r="S21" s="460" t="str">
        <f>IF(ISBLANK(BP_Annexe1A_Depenses!S21),"",BP_Annexe1A_Depenses!S21)</f>
        <v/>
      </c>
      <c r="T21" s="461" t="str">
        <f>IF(ISBLANK(BP_Annexe1A_Depenses!T21),"",BP_Annexe1A_Depenses!T21)</f>
        <v/>
      </c>
      <c r="U21" s="462" t="str">
        <f>IF(ISBLANK(BP_Annexe1A_Depenses!U21),"",BP_Annexe1A_Depenses!U21)</f>
        <v/>
      </c>
      <c r="V21" s="14" t="str">
        <f>IF(ISBLANK(BP_Annexe1A_Depenses!V21),"",BP_Annexe1A_Depenses!V21)</f>
        <v/>
      </c>
      <c r="X21" s="691">
        <f t="shared" ref="X21:X26" si="3">SUM(AA21:AE21)</f>
        <v>0</v>
      </c>
      <c r="Y21" s="14"/>
      <c r="Z21" s="666"/>
      <c r="AA21" s="667"/>
      <c r="AB21" s="455"/>
      <c r="AC21" s="330"/>
      <c r="AD21" s="732"/>
      <c r="AE21" s="667"/>
      <c r="AF21" s="1634"/>
      <c r="AG21" s="247"/>
    </row>
    <row r="22" spans="1:35" x14ac:dyDescent="0.35">
      <c r="A22" s="1670"/>
      <c r="B22" s="1352"/>
      <c r="C22" s="1683"/>
      <c r="D22" s="46" t="str">
        <f>IF(ISBLANK(BP_Annexe1A_Depenses!D22),"",BP_Annexe1A_Depenses!D22)</f>
        <v/>
      </c>
      <c r="E22" s="910" t="str">
        <f>IF(ISBLANK(BP_Annexe1A_Depenses!E22),"",BP_Annexe1A_Depenses!E22)</f>
        <v/>
      </c>
      <c r="F22" s="332" t="str">
        <f>IF(ISBLANK(BP_Annexe1A_Depenses!F22),"",BP_Annexe1A_Depenses!F22)</f>
        <v/>
      </c>
      <c r="G22" s="917" t="str">
        <f>IF(ISBLANK(BP_Annexe1A_Depenses!G22),"",BP_Annexe1A_Depenses!G22)</f>
        <v/>
      </c>
      <c r="H22" s="336" t="str">
        <f>IF(ISBLANK(BP_Annexe1A_Depenses!H22),"",BP_Annexe1A_Depenses!H22)</f>
        <v/>
      </c>
      <c r="I22" s="284" t="str">
        <f>IF(ISBLANK(BP_Annexe1A_Depenses!I22),"",BP_Annexe1A_Depenses!I22)</f>
        <v/>
      </c>
      <c r="J22" s="330" t="str">
        <f>IF(ISBLANK(BP_Annexe1A_Depenses!J22),"",BP_Annexe1A_Depenses!J22)</f>
        <v/>
      </c>
      <c r="K22" s="294" t="str">
        <f>IF(ISBLANK(BP_Annexe1A_Depenses!K22),"",BP_Annexe1A_Depenses!K22)</f>
        <v/>
      </c>
      <c r="L22" s="336" t="str">
        <f>IF(ISBLANK(BP_Annexe1A_Depenses!L22),"",BP_Annexe1A_Depenses!L22)</f>
        <v/>
      </c>
      <c r="M22" s="730">
        <f>IF(ISBLANK(BP_Annexe1A_Depenses!M22),"",BP_Annexe1A_Depenses!M22)</f>
        <v>0</v>
      </c>
      <c r="N22" s="308"/>
      <c r="O22" s="102"/>
      <c r="P22" s="488"/>
      <c r="Q22" s="691" t="str">
        <f>IF(ISBLANK(BP_Annexe1A_Depenses!Q22),"",BP_Annexe1A_Depenses!Q22)</f>
        <v/>
      </c>
      <c r="R22" s="459" t="str">
        <f>IF(ISBLANK(BP_Annexe1A_Depenses!R22),"",BP_Annexe1A_Depenses!R22)</f>
        <v/>
      </c>
      <c r="S22" s="460" t="str">
        <f>IF(ISBLANK(BP_Annexe1A_Depenses!S22),"",BP_Annexe1A_Depenses!S22)</f>
        <v/>
      </c>
      <c r="T22" s="461" t="str">
        <f>IF(ISBLANK(BP_Annexe1A_Depenses!T22),"",BP_Annexe1A_Depenses!T22)</f>
        <v/>
      </c>
      <c r="U22" s="462" t="str">
        <f>IF(ISBLANK(BP_Annexe1A_Depenses!U22),"",BP_Annexe1A_Depenses!U22)</f>
        <v/>
      </c>
      <c r="V22" s="14" t="str">
        <f>IF(ISBLANK(BP_Annexe1A_Depenses!V22),"",BP_Annexe1A_Depenses!V22)</f>
        <v/>
      </c>
      <c r="X22" s="691">
        <f t="shared" si="3"/>
        <v>0</v>
      </c>
      <c r="Y22" s="14"/>
      <c r="Z22" s="666"/>
      <c r="AA22" s="667"/>
      <c r="AB22" s="455"/>
      <c r="AC22" s="330"/>
      <c r="AD22" s="732"/>
      <c r="AE22" s="667"/>
      <c r="AF22" s="1632"/>
      <c r="AG22" s="247"/>
    </row>
    <row r="23" spans="1:35" x14ac:dyDescent="0.35">
      <c r="A23" s="1670"/>
      <c r="B23" s="1352"/>
      <c r="C23" s="1683"/>
      <c r="D23" s="47" t="str">
        <f>IF(ISBLANK(BP_Annexe1A_Depenses!D23),"",BP_Annexe1A_Depenses!D23)</f>
        <v/>
      </c>
      <c r="E23" s="914" t="str">
        <f>IF(ISBLANK(BP_Annexe1A_Depenses!E23),"",BP_Annexe1A_Depenses!E23)</f>
        <v/>
      </c>
      <c r="F23" s="333" t="str">
        <f>IF(ISBLANK(BP_Annexe1A_Depenses!F23),"",BP_Annexe1A_Depenses!F23)</f>
        <v/>
      </c>
      <c r="G23" s="918" t="str">
        <f>IF(ISBLANK(BP_Annexe1A_Depenses!G23),"",BP_Annexe1A_Depenses!G23)</f>
        <v/>
      </c>
      <c r="H23" s="337" t="str">
        <f>IF(ISBLANK(BP_Annexe1A_Depenses!H23),"",BP_Annexe1A_Depenses!H23)</f>
        <v/>
      </c>
      <c r="I23" s="287" t="str">
        <f>IF(ISBLANK(BP_Annexe1A_Depenses!I23),"",BP_Annexe1A_Depenses!I23)</f>
        <v/>
      </c>
      <c r="J23" s="420" t="str">
        <f>IF(ISBLANK(BP_Annexe1A_Depenses!J23),"",BP_Annexe1A_Depenses!J23)</f>
        <v/>
      </c>
      <c r="K23" s="295" t="str">
        <f>IF(ISBLANK(BP_Annexe1A_Depenses!K23),"",BP_Annexe1A_Depenses!K23)</f>
        <v/>
      </c>
      <c r="L23" s="337" t="str">
        <f>IF(ISBLANK(BP_Annexe1A_Depenses!L23),"",BP_Annexe1A_Depenses!L23)</f>
        <v/>
      </c>
      <c r="M23" s="731">
        <f>IF(ISBLANK(BP_Annexe1A_Depenses!M23),"",BP_Annexe1A_Depenses!M23)</f>
        <v>0</v>
      </c>
      <c r="N23" s="304"/>
      <c r="O23" s="102"/>
      <c r="P23" s="488"/>
      <c r="Q23" s="692" t="str">
        <f>IF(ISBLANK(BP_Annexe1A_Depenses!Q23),"",BP_Annexe1A_Depenses!Q23)</f>
        <v/>
      </c>
      <c r="R23" s="463" t="str">
        <f>IF(ISBLANK(BP_Annexe1A_Depenses!R23),"",BP_Annexe1A_Depenses!R23)</f>
        <v/>
      </c>
      <c r="S23" s="464" t="str">
        <f>IF(ISBLANK(BP_Annexe1A_Depenses!S23),"",BP_Annexe1A_Depenses!S23)</f>
        <v/>
      </c>
      <c r="T23" s="465" t="str">
        <f>IF(ISBLANK(BP_Annexe1A_Depenses!T23),"",BP_Annexe1A_Depenses!T23)</f>
        <v/>
      </c>
      <c r="U23" s="466" t="str">
        <f>IF(ISBLANK(BP_Annexe1A_Depenses!U23),"",BP_Annexe1A_Depenses!U23)</f>
        <v/>
      </c>
      <c r="V23" s="14" t="str">
        <f>IF(ISBLANK(BP_Annexe1A_Depenses!V23),"",BP_Annexe1A_Depenses!V23)</f>
        <v/>
      </c>
      <c r="X23" s="692">
        <f t="shared" si="3"/>
        <v>0</v>
      </c>
      <c r="Y23" s="14"/>
      <c r="Z23" s="671"/>
      <c r="AA23" s="672"/>
      <c r="AB23" s="456"/>
      <c r="AC23" s="420"/>
      <c r="AD23" s="733"/>
      <c r="AE23" s="672"/>
      <c r="AF23" s="1633"/>
      <c r="AG23" s="247"/>
    </row>
    <row r="24" spans="1:35" ht="11.25" customHeight="1" x14ac:dyDescent="0.35">
      <c r="A24" s="1669" t="s">
        <v>211</v>
      </c>
      <c r="B24" s="1351" t="s">
        <v>21</v>
      </c>
      <c r="C24" s="1702" t="s">
        <v>466</v>
      </c>
      <c r="D24" s="46" t="str">
        <f>IF(ISBLANK(BP_Annexe1A_Depenses!D24),"",BP_Annexe1A_Depenses!D24)</f>
        <v/>
      </c>
      <c r="E24" s="910" t="str">
        <f>IF(ISBLANK(BP_Annexe1A_Depenses!E24),"",BP_Annexe1A_Depenses!E24)</f>
        <v/>
      </c>
      <c r="F24" s="332" t="str">
        <f>IF(ISBLANK(BP_Annexe1A_Depenses!F24),"",BP_Annexe1A_Depenses!F24)</f>
        <v/>
      </c>
      <c r="G24" s="917" t="str">
        <f>IF(ISBLANK(BP_Annexe1A_Depenses!G24),"",BP_Annexe1A_Depenses!G24)</f>
        <v/>
      </c>
      <c r="H24" s="336" t="str">
        <f>IF(ISBLANK(BP_Annexe1A_Depenses!H24),"",BP_Annexe1A_Depenses!H24)</f>
        <v/>
      </c>
      <c r="I24" s="284" t="str">
        <f>IF(ISBLANK(BP_Annexe1A_Depenses!I24),"",BP_Annexe1A_Depenses!I24)</f>
        <v/>
      </c>
      <c r="J24" s="330" t="str">
        <f>IF(ISBLANK(BP_Annexe1A_Depenses!J24),"",BP_Annexe1A_Depenses!J24)</f>
        <v/>
      </c>
      <c r="K24" s="294" t="str">
        <f>IF(ISBLANK(BP_Annexe1A_Depenses!K24),"",BP_Annexe1A_Depenses!K24)</f>
        <v/>
      </c>
      <c r="L24" s="336" t="str">
        <f>IF(ISBLANK(BP_Annexe1A_Depenses!L24),"",BP_Annexe1A_Depenses!L24)</f>
        <v/>
      </c>
      <c r="M24" s="730">
        <f>IF(ISBLANK(BP_Annexe1A_Depenses!M24),"",BP_Annexe1A_Depenses!M24)</f>
        <v>0</v>
      </c>
      <c r="N24" s="304"/>
      <c r="O24" s="102"/>
      <c r="P24" s="488"/>
      <c r="Q24" s="691" t="str">
        <f>IF(ISBLANK(BP_Annexe1A_Depenses!Q24),"",BP_Annexe1A_Depenses!Q24)</f>
        <v/>
      </c>
      <c r="R24" s="459" t="str">
        <f>IF(ISBLANK(BP_Annexe1A_Depenses!R24),"",BP_Annexe1A_Depenses!R24)</f>
        <v/>
      </c>
      <c r="S24" s="460" t="str">
        <f>IF(ISBLANK(BP_Annexe1A_Depenses!S24),"",BP_Annexe1A_Depenses!S24)</f>
        <v/>
      </c>
      <c r="T24" s="461" t="str">
        <f>IF(ISBLANK(BP_Annexe1A_Depenses!T24),"",BP_Annexe1A_Depenses!T24)</f>
        <v/>
      </c>
      <c r="U24" s="462" t="str">
        <f>IF(ISBLANK(BP_Annexe1A_Depenses!U24),"",BP_Annexe1A_Depenses!U24)</f>
        <v/>
      </c>
      <c r="V24" s="14" t="str">
        <f>IF(ISBLANK(BP_Annexe1A_Depenses!V24),"",BP_Annexe1A_Depenses!V24)</f>
        <v/>
      </c>
      <c r="W24" s="51"/>
      <c r="X24" s="691">
        <f t="shared" si="3"/>
        <v>0</v>
      </c>
      <c r="Y24" s="14"/>
      <c r="Z24" s="666"/>
      <c r="AA24" s="667"/>
      <c r="AB24" s="455"/>
      <c r="AC24" s="330"/>
      <c r="AD24" s="732"/>
      <c r="AE24" s="667"/>
      <c r="AF24" s="1634"/>
      <c r="AG24" s="247"/>
    </row>
    <row r="25" spans="1:35" ht="11.25" customHeight="1" x14ac:dyDescent="0.35">
      <c r="A25" s="1670"/>
      <c r="B25" s="1352"/>
      <c r="C25" s="1683"/>
      <c r="D25" s="46" t="str">
        <f>IF(ISBLANK(BP_Annexe1A_Depenses!D25),"",BP_Annexe1A_Depenses!D25)</f>
        <v/>
      </c>
      <c r="E25" s="910" t="str">
        <f>IF(ISBLANK(BP_Annexe1A_Depenses!E25),"",BP_Annexe1A_Depenses!E25)</f>
        <v/>
      </c>
      <c r="F25" s="332" t="str">
        <f>IF(ISBLANK(BP_Annexe1A_Depenses!F25),"",BP_Annexe1A_Depenses!F25)</f>
        <v/>
      </c>
      <c r="G25" s="917" t="str">
        <f>IF(ISBLANK(BP_Annexe1A_Depenses!G25),"",BP_Annexe1A_Depenses!G25)</f>
        <v/>
      </c>
      <c r="H25" s="336" t="str">
        <f>IF(ISBLANK(BP_Annexe1A_Depenses!H25),"",BP_Annexe1A_Depenses!H25)</f>
        <v/>
      </c>
      <c r="I25" s="284" t="str">
        <f>IF(ISBLANK(BP_Annexe1A_Depenses!I25),"",BP_Annexe1A_Depenses!I25)</f>
        <v/>
      </c>
      <c r="J25" s="330" t="str">
        <f>IF(ISBLANK(BP_Annexe1A_Depenses!J25),"",BP_Annexe1A_Depenses!J25)</f>
        <v/>
      </c>
      <c r="K25" s="294" t="str">
        <f>IF(ISBLANK(BP_Annexe1A_Depenses!K25),"",BP_Annexe1A_Depenses!K25)</f>
        <v/>
      </c>
      <c r="L25" s="336" t="str">
        <f>IF(ISBLANK(BP_Annexe1A_Depenses!L25),"",BP_Annexe1A_Depenses!L25)</f>
        <v/>
      </c>
      <c r="M25" s="730">
        <f>IF(ISBLANK(BP_Annexe1A_Depenses!M25),"",BP_Annexe1A_Depenses!M25)</f>
        <v>0</v>
      </c>
      <c r="N25" s="304"/>
      <c r="O25" s="102"/>
      <c r="P25" s="488"/>
      <c r="Q25" s="691" t="str">
        <f>IF(ISBLANK(BP_Annexe1A_Depenses!Q25),"",BP_Annexe1A_Depenses!Q25)</f>
        <v/>
      </c>
      <c r="R25" s="459" t="str">
        <f>IF(ISBLANK(BP_Annexe1A_Depenses!R25),"",BP_Annexe1A_Depenses!R25)</f>
        <v/>
      </c>
      <c r="S25" s="460" t="str">
        <f>IF(ISBLANK(BP_Annexe1A_Depenses!S25),"",BP_Annexe1A_Depenses!S25)</f>
        <v/>
      </c>
      <c r="T25" s="461" t="str">
        <f>IF(ISBLANK(BP_Annexe1A_Depenses!T25),"",BP_Annexe1A_Depenses!T25)</f>
        <v/>
      </c>
      <c r="U25" s="462" t="str">
        <f>IF(ISBLANK(BP_Annexe1A_Depenses!U25),"",BP_Annexe1A_Depenses!U25)</f>
        <v/>
      </c>
      <c r="V25" s="14" t="str">
        <f>IF(ISBLANK(BP_Annexe1A_Depenses!V25),"",BP_Annexe1A_Depenses!V25)</f>
        <v/>
      </c>
      <c r="W25" s="6"/>
      <c r="X25" s="691">
        <f t="shared" si="3"/>
        <v>0</v>
      </c>
      <c r="Y25" s="14"/>
      <c r="Z25" s="666"/>
      <c r="AA25" s="667"/>
      <c r="AB25" s="455"/>
      <c r="AC25" s="330"/>
      <c r="AD25" s="732"/>
      <c r="AE25" s="667"/>
      <c r="AF25" s="1632"/>
      <c r="AG25" s="247"/>
      <c r="AI25" s="1" t="s">
        <v>25</v>
      </c>
    </row>
    <row r="26" spans="1:35" ht="11.25" customHeight="1" x14ac:dyDescent="0.35">
      <c r="A26" s="1671"/>
      <c r="B26" s="1353"/>
      <c r="C26" s="1703"/>
      <c r="D26" s="46" t="str">
        <f>IF(ISBLANK(BP_Annexe1A_Depenses!D26),"",BP_Annexe1A_Depenses!D26)</f>
        <v/>
      </c>
      <c r="E26" s="910" t="str">
        <f>IF(ISBLANK(BP_Annexe1A_Depenses!E26),"",BP_Annexe1A_Depenses!E26)</f>
        <v/>
      </c>
      <c r="F26" s="332" t="str">
        <f>IF(ISBLANK(BP_Annexe1A_Depenses!F26),"",BP_Annexe1A_Depenses!F26)</f>
        <v/>
      </c>
      <c r="G26" s="917" t="str">
        <f>IF(ISBLANK(BP_Annexe1A_Depenses!G26),"",BP_Annexe1A_Depenses!G26)</f>
        <v/>
      </c>
      <c r="H26" s="336" t="str">
        <f>IF(ISBLANK(BP_Annexe1A_Depenses!H26),"",BP_Annexe1A_Depenses!H26)</f>
        <v/>
      </c>
      <c r="I26" s="284" t="str">
        <f>IF(ISBLANK(BP_Annexe1A_Depenses!I26),"",BP_Annexe1A_Depenses!I26)</f>
        <v/>
      </c>
      <c r="J26" s="330" t="str">
        <f>IF(ISBLANK(BP_Annexe1A_Depenses!J26),"",BP_Annexe1A_Depenses!J26)</f>
        <v/>
      </c>
      <c r="K26" s="294" t="str">
        <f>IF(ISBLANK(BP_Annexe1A_Depenses!K26),"",BP_Annexe1A_Depenses!K26)</f>
        <v/>
      </c>
      <c r="L26" s="336" t="str">
        <f>IF(ISBLANK(BP_Annexe1A_Depenses!L26),"",BP_Annexe1A_Depenses!L26)</f>
        <v/>
      </c>
      <c r="M26" s="730">
        <f>IF(ISBLANK(BP_Annexe1A_Depenses!M26),"",BP_Annexe1A_Depenses!M26)</f>
        <v>0</v>
      </c>
      <c r="N26" s="308"/>
      <c r="O26" s="102"/>
      <c r="P26" s="488"/>
      <c r="Q26" s="691" t="str">
        <f>IF(ISBLANK(BP_Annexe1A_Depenses!Q26),"",BP_Annexe1A_Depenses!Q26)</f>
        <v/>
      </c>
      <c r="R26" s="459" t="str">
        <f>IF(ISBLANK(BP_Annexe1A_Depenses!R26),"",BP_Annexe1A_Depenses!R26)</f>
        <v/>
      </c>
      <c r="S26" s="460" t="str">
        <f>IF(ISBLANK(BP_Annexe1A_Depenses!S26),"",BP_Annexe1A_Depenses!S26)</f>
        <v/>
      </c>
      <c r="T26" s="461" t="str">
        <f>IF(ISBLANK(BP_Annexe1A_Depenses!T26),"",BP_Annexe1A_Depenses!T26)</f>
        <v/>
      </c>
      <c r="U26" s="462" t="str">
        <f>IF(ISBLANK(BP_Annexe1A_Depenses!U26),"",BP_Annexe1A_Depenses!U26)</f>
        <v/>
      </c>
      <c r="V26" s="14" t="str">
        <f>IF(ISBLANK(BP_Annexe1A_Depenses!V26),"",BP_Annexe1A_Depenses!V26)</f>
        <v/>
      </c>
      <c r="W26" s="6"/>
      <c r="X26" s="691">
        <f t="shared" si="3"/>
        <v>0</v>
      </c>
      <c r="Y26" s="14"/>
      <c r="Z26" s="666"/>
      <c r="AA26" s="667"/>
      <c r="AB26" s="455"/>
      <c r="AC26" s="330"/>
      <c r="AD26" s="732"/>
      <c r="AE26" s="667"/>
      <c r="AF26" s="1633"/>
      <c r="AG26" s="247"/>
    </row>
    <row r="27" spans="1:35" x14ac:dyDescent="0.35">
      <c r="A27" s="53" t="s">
        <v>212</v>
      </c>
      <c r="B27" s="1721" t="str">
        <f>IF(ISBLANK(BP_Annexe1A_Depenses!B27),"",BP_Annexe1A_Depenses!B27)</f>
        <v>HYGIENE ET ASSAINISSEMENT</v>
      </c>
      <c r="C27" s="1722"/>
      <c r="D27" s="506" t="str">
        <f>IF(ISBLANK(BP_Annexe1A_Depenses!D27),"",BP_Annexe1A_Depenses!D27)</f>
        <v/>
      </c>
      <c r="E27" s="506"/>
      <c r="F27" s="506"/>
      <c r="G27" s="506"/>
      <c r="H27" s="339">
        <f>IF(ISBLANK(BP_Annexe1A_Depenses!H27),"",BP_Annexe1A_Depenses!H27)</f>
        <v>0</v>
      </c>
      <c r="I27" s="292">
        <f>IF(ISBLANK(BP_Annexe1A_Depenses!I27),"",BP_Annexe1A_Depenses!I27)</f>
        <v>0</v>
      </c>
      <c r="J27" s="339">
        <f>IF(ISBLANK(BP_Annexe1A_Depenses!J27),"",BP_Annexe1A_Depenses!J27)</f>
        <v>0</v>
      </c>
      <c r="K27" s="296">
        <f>IF(ISBLANK(BP_Annexe1A_Depenses!K27),"",BP_Annexe1A_Depenses!K27)</f>
        <v>0</v>
      </c>
      <c r="L27" s="339">
        <f>IF(ISBLANK(BP_Annexe1A_Depenses!L27),"",BP_Annexe1A_Depenses!L27)</f>
        <v>0</v>
      </c>
      <c r="M27" s="55">
        <f>IF(ISBLANK(BP_Annexe1A_Depenses!M27),"",BP_Annexe1A_Depenses!M27)</f>
        <v>0</v>
      </c>
      <c r="N27" s="306" t="str">
        <f>IF(ISBLANK(BP_Annexe1A_Depenses!N27),"",BP_Annexe1A_Depenses!N27)</f>
        <v/>
      </c>
      <c r="O27" s="102"/>
      <c r="P27" s="488"/>
      <c r="Q27" s="43">
        <f>IF(ISBLANK(BP_Annexe1A_Depenses!Q27),"",BP_Annexe1A_Depenses!Q27)</f>
        <v>0</v>
      </c>
      <c r="R27" s="447">
        <f>IF(ISBLANK(BP_Annexe1A_Depenses!R27),"",BP_Annexe1A_Depenses!R27)</f>
        <v>0</v>
      </c>
      <c r="S27" s="435">
        <f>IF(ISBLANK(BP_Annexe1A_Depenses!S27),"",BP_Annexe1A_Depenses!S27)</f>
        <v>0</v>
      </c>
      <c r="T27" s="427">
        <f>IF(ISBLANK(BP_Annexe1A_Depenses!T27),"",BP_Annexe1A_Depenses!T27)</f>
        <v>0</v>
      </c>
      <c r="U27" s="416">
        <f>IF(ISBLANK(BP_Annexe1A_Depenses!U27),"",BP_Annexe1A_Depenses!U27)</f>
        <v>0</v>
      </c>
      <c r="V27" s="15" t="str">
        <f>IF(ISBLANK(BP_Annexe1A_Depenses!V27),"",BP_Annexe1A_Depenses!V27)</f>
        <v/>
      </c>
      <c r="W27" s="6"/>
      <c r="X27" s="55">
        <f>SUM(X28:X33)</f>
        <v>0</v>
      </c>
      <c r="Y27" s="56" t="e">
        <f>X27/$X$78</f>
        <v>#DIV/0!</v>
      </c>
      <c r="Z27" s="165"/>
      <c r="AA27" s="339">
        <f t="shared" ref="AA27:AE27" si="4">SUM(AA28:AA33)</f>
        <v>0</v>
      </c>
      <c r="AB27" s="347">
        <f t="shared" si="4"/>
        <v>0</v>
      </c>
      <c r="AC27" s="339">
        <f t="shared" si="4"/>
        <v>0</v>
      </c>
      <c r="AD27" s="347">
        <f t="shared" si="4"/>
        <v>0</v>
      </c>
      <c r="AE27" s="339">
        <f t="shared" si="4"/>
        <v>0</v>
      </c>
      <c r="AF27" s="245"/>
      <c r="AG27" s="247"/>
    </row>
    <row r="28" spans="1:35" ht="11.25" customHeight="1" x14ac:dyDescent="0.35">
      <c r="A28" s="1669" t="s">
        <v>213</v>
      </c>
      <c r="B28" s="1351">
        <v>60</v>
      </c>
      <c r="C28" s="1702" t="s">
        <v>422</v>
      </c>
      <c r="D28" s="46" t="str">
        <f>IF(ISBLANK(BP_Annexe1A_Depenses!D28),"",BP_Annexe1A_Depenses!D28)</f>
        <v/>
      </c>
      <c r="E28" s="910" t="str">
        <f>IF(ISBLANK(BP_Annexe1A_Depenses!E28),"",BP_Annexe1A_Depenses!E28)</f>
        <v/>
      </c>
      <c r="F28" s="332" t="str">
        <f>IF(ISBLANK(BP_Annexe1A_Depenses!F28),"",BP_Annexe1A_Depenses!F28)</f>
        <v/>
      </c>
      <c r="G28" s="917" t="str">
        <f>IF(ISBLANK(BP_Annexe1A_Depenses!G28),"",BP_Annexe1A_Depenses!G28)</f>
        <v/>
      </c>
      <c r="H28" s="336" t="str">
        <f>IF(ISBLANK(BP_Annexe1A_Depenses!H28),"",BP_Annexe1A_Depenses!H28)</f>
        <v/>
      </c>
      <c r="I28" s="284" t="str">
        <f>IF(ISBLANK(BP_Annexe1A_Depenses!I28),"",BP_Annexe1A_Depenses!I28)</f>
        <v/>
      </c>
      <c r="J28" s="330" t="str">
        <f>IF(ISBLANK(BP_Annexe1A_Depenses!J28),"",BP_Annexe1A_Depenses!J28)</f>
        <v/>
      </c>
      <c r="K28" s="294" t="str">
        <f>IF(ISBLANK(BP_Annexe1A_Depenses!K28),"",BP_Annexe1A_Depenses!K28)</f>
        <v/>
      </c>
      <c r="L28" s="336" t="str">
        <f>IF(ISBLANK(BP_Annexe1A_Depenses!L28),"",BP_Annexe1A_Depenses!L28)</f>
        <v/>
      </c>
      <c r="M28" s="730">
        <f>IF(ISBLANK(BP_Annexe1A_Depenses!M28),"",BP_Annexe1A_Depenses!M28)</f>
        <v>0</v>
      </c>
      <c r="N28" s="308"/>
      <c r="O28" s="102"/>
      <c r="P28" s="488"/>
      <c r="Q28" s="691" t="str">
        <f>IF(ISBLANK(BP_Annexe1A_Depenses!Q28),"",BP_Annexe1A_Depenses!Q28)</f>
        <v/>
      </c>
      <c r="R28" s="459" t="str">
        <f>IF(ISBLANK(BP_Annexe1A_Depenses!R28),"",BP_Annexe1A_Depenses!R28)</f>
        <v/>
      </c>
      <c r="S28" s="460" t="str">
        <f>IF(ISBLANK(BP_Annexe1A_Depenses!S28),"",BP_Annexe1A_Depenses!S28)</f>
        <v/>
      </c>
      <c r="T28" s="461" t="str">
        <f>IF(ISBLANK(BP_Annexe1A_Depenses!T28),"",BP_Annexe1A_Depenses!T28)</f>
        <v/>
      </c>
      <c r="U28" s="462" t="str">
        <f>IF(ISBLANK(BP_Annexe1A_Depenses!U28),"",BP_Annexe1A_Depenses!U28)</f>
        <v/>
      </c>
      <c r="V28" s="14" t="str">
        <f>IF(ISBLANK(BP_Annexe1A_Depenses!V28),"",BP_Annexe1A_Depenses!V28)</f>
        <v/>
      </c>
      <c r="W28" s="6"/>
      <c r="X28" s="691">
        <f t="shared" ref="X28:X33" si="5">SUM(AA28:AE28)</f>
        <v>0</v>
      </c>
      <c r="Y28" s="14"/>
      <c r="Z28" s="666"/>
      <c r="AA28" s="667"/>
      <c r="AB28" s="455"/>
      <c r="AC28" s="330"/>
      <c r="AD28" s="732"/>
      <c r="AE28" s="667"/>
      <c r="AF28" s="1634"/>
      <c r="AG28" s="247"/>
    </row>
    <row r="29" spans="1:35" x14ac:dyDescent="0.35">
      <c r="A29" s="1670"/>
      <c r="B29" s="1352"/>
      <c r="C29" s="1683"/>
      <c r="D29" s="46" t="str">
        <f>IF(ISBLANK(BP_Annexe1A_Depenses!D29),"",BP_Annexe1A_Depenses!D29)</f>
        <v/>
      </c>
      <c r="E29" s="910" t="str">
        <f>IF(ISBLANK(BP_Annexe1A_Depenses!E29),"",BP_Annexe1A_Depenses!E29)</f>
        <v/>
      </c>
      <c r="F29" s="332" t="str">
        <f>IF(ISBLANK(BP_Annexe1A_Depenses!F29),"",BP_Annexe1A_Depenses!F29)</f>
        <v/>
      </c>
      <c r="G29" s="917" t="str">
        <f>IF(ISBLANK(BP_Annexe1A_Depenses!G29),"",BP_Annexe1A_Depenses!G29)</f>
        <v/>
      </c>
      <c r="H29" s="336" t="str">
        <f>IF(ISBLANK(BP_Annexe1A_Depenses!H29),"",BP_Annexe1A_Depenses!H29)</f>
        <v/>
      </c>
      <c r="I29" s="284" t="str">
        <f>IF(ISBLANK(BP_Annexe1A_Depenses!I29),"",BP_Annexe1A_Depenses!I29)</f>
        <v/>
      </c>
      <c r="J29" s="330" t="str">
        <f>IF(ISBLANK(BP_Annexe1A_Depenses!J29),"",BP_Annexe1A_Depenses!J29)</f>
        <v/>
      </c>
      <c r="K29" s="294" t="str">
        <f>IF(ISBLANK(BP_Annexe1A_Depenses!K29),"",BP_Annexe1A_Depenses!K29)</f>
        <v/>
      </c>
      <c r="L29" s="336" t="str">
        <f>IF(ISBLANK(BP_Annexe1A_Depenses!L29),"",BP_Annexe1A_Depenses!L29)</f>
        <v/>
      </c>
      <c r="M29" s="730">
        <f>IF(ISBLANK(BP_Annexe1A_Depenses!M29),"",BP_Annexe1A_Depenses!M29)</f>
        <v>0</v>
      </c>
      <c r="N29" s="308"/>
      <c r="O29" s="102"/>
      <c r="P29" s="488"/>
      <c r="Q29" s="691" t="str">
        <f>IF(ISBLANK(BP_Annexe1A_Depenses!Q29),"",BP_Annexe1A_Depenses!Q29)</f>
        <v/>
      </c>
      <c r="R29" s="459" t="str">
        <f>IF(ISBLANK(BP_Annexe1A_Depenses!R29),"",BP_Annexe1A_Depenses!R29)</f>
        <v/>
      </c>
      <c r="S29" s="460" t="str">
        <f>IF(ISBLANK(BP_Annexe1A_Depenses!S29),"",BP_Annexe1A_Depenses!S29)</f>
        <v/>
      </c>
      <c r="T29" s="461" t="str">
        <f>IF(ISBLANK(BP_Annexe1A_Depenses!T29),"",BP_Annexe1A_Depenses!T29)</f>
        <v/>
      </c>
      <c r="U29" s="462" t="str">
        <f>IF(ISBLANK(BP_Annexe1A_Depenses!U29),"",BP_Annexe1A_Depenses!U29)</f>
        <v/>
      </c>
      <c r="V29" s="14" t="str">
        <f>IF(ISBLANK(BP_Annexe1A_Depenses!V29),"",BP_Annexe1A_Depenses!V29)</f>
        <v/>
      </c>
      <c r="W29" s="6"/>
      <c r="X29" s="691">
        <f t="shared" si="5"/>
        <v>0</v>
      </c>
      <c r="Y29" s="14"/>
      <c r="Z29" s="666"/>
      <c r="AA29" s="667"/>
      <c r="AB29" s="455"/>
      <c r="AC29" s="330"/>
      <c r="AD29" s="732"/>
      <c r="AE29" s="667"/>
      <c r="AF29" s="1632"/>
      <c r="AG29" s="247"/>
    </row>
    <row r="30" spans="1:35" ht="12.75" customHeight="1" x14ac:dyDescent="0.35">
      <c r="A30" s="1670"/>
      <c r="B30" s="1352"/>
      <c r="C30" s="1683"/>
      <c r="D30" s="47" t="str">
        <f>IF(ISBLANK(BP_Annexe1A_Depenses!D30),"",BP_Annexe1A_Depenses!D30)</f>
        <v/>
      </c>
      <c r="E30" s="914" t="str">
        <f>IF(ISBLANK(BP_Annexe1A_Depenses!E30),"",BP_Annexe1A_Depenses!E30)</f>
        <v/>
      </c>
      <c r="F30" s="333" t="str">
        <f>IF(ISBLANK(BP_Annexe1A_Depenses!F30),"",BP_Annexe1A_Depenses!F30)</f>
        <v/>
      </c>
      <c r="G30" s="918" t="str">
        <f>IF(ISBLANK(BP_Annexe1A_Depenses!G30),"",BP_Annexe1A_Depenses!G30)</f>
        <v/>
      </c>
      <c r="H30" s="337" t="str">
        <f>IF(ISBLANK(BP_Annexe1A_Depenses!H30),"",BP_Annexe1A_Depenses!H30)</f>
        <v/>
      </c>
      <c r="I30" s="287" t="str">
        <f>IF(ISBLANK(BP_Annexe1A_Depenses!I30),"",BP_Annexe1A_Depenses!I30)</f>
        <v/>
      </c>
      <c r="J30" s="420" t="str">
        <f>IF(ISBLANK(BP_Annexe1A_Depenses!J30),"",BP_Annexe1A_Depenses!J30)</f>
        <v/>
      </c>
      <c r="K30" s="295" t="str">
        <f>IF(ISBLANK(BP_Annexe1A_Depenses!K30),"",BP_Annexe1A_Depenses!K30)</f>
        <v/>
      </c>
      <c r="L30" s="337" t="str">
        <f>IF(ISBLANK(BP_Annexe1A_Depenses!L30),"",BP_Annexe1A_Depenses!L30)</f>
        <v/>
      </c>
      <c r="M30" s="731">
        <f>IF(ISBLANK(BP_Annexe1A_Depenses!M30),"",BP_Annexe1A_Depenses!M30)</f>
        <v>0</v>
      </c>
      <c r="N30" s="304"/>
      <c r="O30" s="102"/>
      <c r="P30" s="488"/>
      <c r="Q30" s="692" t="str">
        <f>IF(ISBLANK(BP_Annexe1A_Depenses!Q30),"",BP_Annexe1A_Depenses!Q30)</f>
        <v/>
      </c>
      <c r="R30" s="463" t="str">
        <f>IF(ISBLANK(BP_Annexe1A_Depenses!R30),"",BP_Annexe1A_Depenses!R30)</f>
        <v/>
      </c>
      <c r="S30" s="464" t="str">
        <f>IF(ISBLANK(BP_Annexe1A_Depenses!S30),"",BP_Annexe1A_Depenses!S30)</f>
        <v/>
      </c>
      <c r="T30" s="465" t="str">
        <f>IF(ISBLANK(BP_Annexe1A_Depenses!T30),"",BP_Annexe1A_Depenses!T30)</f>
        <v/>
      </c>
      <c r="U30" s="466" t="str">
        <f>IF(ISBLANK(BP_Annexe1A_Depenses!U30),"",BP_Annexe1A_Depenses!U30)</f>
        <v/>
      </c>
      <c r="V30" s="14" t="str">
        <f>IF(ISBLANK(BP_Annexe1A_Depenses!V30),"",BP_Annexe1A_Depenses!V30)</f>
        <v/>
      </c>
      <c r="W30" s="6"/>
      <c r="X30" s="692">
        <f t="shared" si="5"/>
        <v>0</v>
      </c>
      <c r="Y30" s="14"/>
      <c r="Z30" s="671"/>
      <c r="AA30" s="672"/>
      <c r="AB30" s="456"/>
      <c r="AC30" s="420"/>
      <c r="AD30" s="733"/>
      <c r="AE30" s="672"/>
      <c r="AF30" s="1633"/>
      <c r="AG30" s="247"/>
    </row>
    <row r="31" spans="1:35" ht="11.25" customHeight="1" x14ac:dyDescent="0.35">
      <c r="A31" s="1669" t="s">
        <v>214</v>
      </c>
      <c r="B31" s="1351" t="s">
        <v>21</v>
      </c>
      <c r="C31" s="1702" t="s">
        <v>466</v>
      </c>
      <c r="D31" s="46" t="str">
        <f>IF(ISBLANK(BP_Annexe1A_Depenses!D31),"",BP_Annexe1A_Depenses!D31)</f>
        <v/>
      </c>
      <c r="E31" s="910" t="str">
        <f>IF(ISBLANK(BP_Annexe1A_Depenses!E31),"",BP_Annexe1A_Depenses!E31)</f>
        <v/>
      </c>
      <c r="F31" s="332" t="str">
        <f>IF(ISBLANK(BP_Annexe1A_Depenses!F31),"",BP_Annexe1A_Depenses!F31)</f>
        <v/>
      </c>
      <c r="G31" s="917" t="str">
        <f>IF(ISBLANK(BP_Annexe1A_Depenses!G31),"",BP_Annexe1A_Depenses!G31)</f>
        <v/>
      </c>
      <c r="H31" s="336" t="str">
        <f>IF(ISBLANK(BP_Annexe1A_Depenses!H31),"",BP_Annexe1A_Depenses!H31)</f>
        <v/>
      </c>
      <c r="I31" s="284" t="str">
        <f>IF(ISBLANK(BP_Annexe1A_Depenses!I31),"",BP_Annexe1A_Depenses!I31)</f>
        <v/>
      </c>
      <c r="J31" s="330" t="str">
        <f>IF(ISBLANK(BP_Annexe1A_Depenses!J31),"",BP_Annexe1A_Depenses!J31)</f>
        <v/>
      </c>
      <c r="K31" s="294" t="str">
        <f>IF(ISBLANK(BP_Annexe1A_Depenses!K31),"",BP_Annexe1A_Depenses!K31)</f>
        <v/>
      </c>
      <c r="L31" s="336" t="str">
        <f>IF(ISBLANK(BP_Annexe1A_Depenses!L31),"",BP_Annexe1A_Depenses!L31)</f>
        <v/>
      </c>
      <c r="M31" s="730">
        <f>IF(ISBLANK(BP_Annexe1A_Depenses!M31),"",BP_Annexe1A_Depenses!M31)</f>
        <v>0</v>
      </c>
      <c r="N31" s="304"/>
      <c r="O31" s="102"/>
      <c r="P31" s="488"/>
      <c r="Q31" s="691" t="str">
        <f>IF(ISBLANK(BP_Annexe1A_Depenses!Q31),"",BP_Annexe1A_Depenses!Q31)</f>
        <v/>
      </c>
      <c r="R31" s="459" t="str">
        <f>IF(ISBLANK(BP_Annexe1A_Depenses!R31),"",BP_Annexe1A_Depenses!R31)</f>
        <v/>
      </c>
      <c r="S31" s="460" t="str">
        <f>IF(ISBLANK(BP_Annexe1A_Depenses!S31),"",BP_Annexe1A_Depenses!S31)</f>
        <v/>
      </c>
      <c r="T31" s="461" t="str">
        <f>IF(ISBLANK(BP_Annexe1A_Depenses!T31),"",BP_Annexe1A_Depenses!T31)</f>
        <v/>
      </c>
      <c r="U31" s="462" t="str">
        <f>IF(ISBLANK(BP_Annexe1A_Depenses!U31),"",BP_Annexe1A_Depenses!U31)</f>
        <v/>
      </c>
      <c r="V31" s="14" t="str">
        <f>IF(ISBLANK(BP_Annexe1A_Depenses!V31),"",BP_Annexe1A_Depenses!V31)</f>
        <v/>
      </c>
      <c r="W31" s="6"/>
      <c r="X31" s="696">
        <f t="shared" si="5"/>
        <v>0</v>
      </c>
      <c r="Y31" s="14"/>
      <c r="Z31" s="666"/>
      <c r="AA31" s="667"/>
      <c r="AB31" s="455"/>
      <c r="AC31" s="330"/>
      <c r="AD31" s="732"/>
      <c r="AE31" s="667"/>
      <c r="AF31" s="1634"/>
      <c r="AG31" s="247"/>
    </row>
    <row r="32" spans="1:35" ht="11.25" customHeight="1" x14ac:dyDescent="0.35">
      <c r="A32" s="1670"/>
      <c r="B32" s="1352"/>
      <c r="C32" s="1683"/>
      <c r="D32" s="46" t="str">
        <f>IF(ISBLANK(BP_Annexe1A_Depenses!D32),"",BP_Annexe1A_Depenses!D32)</f>
        <v/>
      </c>
      <c r="E32" s="910" t="str">
        <f>IF(ISBLANK(BP_Annexe1A_Depenses!E32),"",BP_Annexe1A_Depenses!E32)</f>
        <v/>
      </c>
      <c r="F32" s="332" t="str">
        <f>IF(ISBLANK(BP_Annexe1A_Depenses!F32),"",BP_Annexe1A_Depenses!F32)</f>
        <v/>
      </c>
      <c r="G32" s="917" t="str">
        <f>IF(ISBLANK(BP_Annexe1A_Depenses!G32),"",BP_Annexe1A_Depenses!G32)</f>
        <v/>
      </c>
      <c r="H32" s="336" t="str">
        <f>IF(ISBLANK(BP_Annexe1A_Depenses!H32),"",BP_Annexe1A_Depenses!H32)</f>
        <v/>
      </c>
      <c r="I32" s="284" t="str">
        <f>IF(ISBLANK(BP_Annexe1A_Depenses!I32),"",BP_Annexe1A_Depenses!I32)</f>
        <v/>
      </c>
      <c r="J32" s="330" t="str">
        <f>IF(ISBLANK(BP_Annexe1A_Depenses!J32),"",BP_Annexe1A_Depenses!J32)</f>
        <v/>
      </c>
      <c r="K32" s="294" t="str">
        <f>IF(ISBLANK(BP_Annexe1A_Depenses!K32),"",BP_Annexe1A_Depenses!K32)</f>
        <v/>
      </c>
      <c r="L32" s="336" t="str">
        <f>IF(ISBLANK(BP_Annexe1A_Depenses!L32),"",BP_Annexe1A_Depenses!L32)</f>
        <v/>
      </c>
      <c r="M32" s="730">
        <f>IF(ISBLANK(BP_Annexe1A_Depenses!M32),"",BP_Annexe1A_Depenses!M32)</f>
        <v>0</v>
      </c>
      <c r="N32" s="304"/>
      <c r="O32" s="102"/>
      <c r="P32" s="488"/>
      <c r="Q32" s="691" t="str">
        <f>IF(ISBLANK(BP_Annexe1A_Depenses!Q32),"",BP_Annexe1A_Depenses!Q32)</f>
        <v/>
      </c>
      <c r="R32" s="459" t="str">
        <f>IF(ISBLANK(BP_Annexe1A_Depenses!R32),"",BP_Annexe1A_Depenses!R32)</f>
        <v/>
      </c>
      <c r="S32" s="460" t="str">
        <f>IF(ISBLANK(BP_Annexe1A_Depenses!S32),"",BP_Annexe1A_Depenses!S32)</f>
        <v/>
      </c>
      <c r="T32" s="461" t="str">
        <f>IF(ISBLANK(BP_Annexe1A_Depenses!T32),"",BP_Annexe1A_Depenses!T32)</f>
        <v/>
      </c>
      <c r="U32" s="462" t="str">
        <f>IF(ISBLANK(BP_Annexe1A_Depenses!U32),"",BP_Annexe1A_Depenses!U32)</f>
        <v/>
      </c>
      <c r="V32" s="14" t="str">
        <f>IF(ISBLANK(BP_Annexe1A_Depenses!V32),"",BP_Annexe1A_Depenses!V32)</f>
        <v/>
      </c>
      <c r="W32" s="6"/>
      <c r="X32" s="691">
        <f t="shared" si="5"/>
        <v>0</v>
      </c>
      <c r="Y32" s="14"/>
      <c r="Z32" s="666"/>
      <c r="AA32" s="667"/>
      <c r="AB32" s="455"/>
      <c r="AC32" s="330"/>
      <c r="AD32" s="732"/>
      <c r="AE32" s="667"/>
      <c r="AF32" s="1632"/>
      <c r="AG32" s="247"/>
    </row>
    <row r="33" spans="1:33" ht="11.25" customHeight="1" x14ac:dyDescent="0.35">
      <c r="A33" s="1671"/>
      <c r="B33" s="1353"/>
      <c r="C33" s="1703"/>
      <c r="D33" s="46" t="str">
        <f>IF(ISBLANK(BP_Annexe1A_Depenses!D33),"",BP_Annexe1A_Depenses!D33)</f>
        <v/>
      </c>
      <c r="E33" s="910" t="str">
        <f>IF(ISBLANK(BP_Annexe1A_Depenses!E33),"",BP_Annexe1A_Depenses!E33)</f>
        <v/>
      </c>
      <c r="F33" s="332" t="str">
        <f>IF(ISBLANK(BP_Annexe1A_Depenses!F33),"",BP_Annexe1A_Depenses!F33)</f>
        <v/>
      </c>
      <c r="G33" s="917" t="str">
        <f>IF(ISBLANK(BP_Annexe1A_Depenses!G33),"",BP_Annexe1A_Depenses!G33)</f>
        <v/>
      </c>
      <c r="H33" s="336" t="str">
        <f>IF(ISBLANK(BP_Annexe1A_Depenses!H33),"",BP_Annexe1A_Depenses!H33)</f>
        <v/>
      </c>
      <c r="I33" s="284" t="str">
        <f>IF(ISBLANK(BP_Annexe1A_Depenses!I33),"",BP_Annexe1A_Depenses!I33)</f>
        <v/>
      </c>
      <c r="J33" s="330" t="str">
        <f>IF(ISBLANK(BP_Annexe1A_Depenses!J33),"",BP_Annexe1A_Depenses!J33)</f>
        <v/>
      </c>
      <c r="K33" s="294" t="str">
        <f>IF(ISBLANK(BP_Annexe1A_Depenses!K33),"",BP_Annexe1A_Depenses!K33)</f>
        <v/>
      </c>
      <c r="L33" s="336" t="str">
        <f>IF(ISBLANK(BP_Annexe1A_Depenses!L33),"",BP_Annexe1A_Depenses!L33)</f>
        <v/>
      </c>
      <c r="M33" s="730">
        <f>IF(ISBLANK(BP_Annexe1A_Depenses!M33),"",BP_Annexe1A_Depenses!M33)</f>
        <v>0</v>
      </c>
      <c r="N33" s="308"/>
      <c r="O33" s="102"/>
      <c r="P33" s="488"/>
      <c r="Q33" s="691" t="str">
        <f>IF(ISBLANK(BP_Annexe1A_Depenses!Q33),"",BP_Annexe1A_Depenses!Q33)</f>
        <v/>
      </c>
      <c r="R33" s="459" t="str">
        <f>IF(ISBLANK(BP_Annexe1A_Depenses!R33),"",BP_Annexe1A_Depenses!R33)</f>
        <v/>
      </c>
      <c r="S33" s="460" t="str">
        <f>IF(ISBLANK(BP_Annexe1A_Depenses!S33),"",BP_Annexe1A_Depenses!S33)</f>
        <v/>
      </c>
      <c r="T33" s="461" t="str">
        <f>IF(ISBLANK(BP_Annexe1A_Depenses!T33),"",BP_Annexe1A_Depenses!T33)</f>
        <v/>
      </c>
      <c r="U33" s="462" t="str">
        <f>IF(ISBLANK(BP_Annexe1A_Depenses!U33),"",BP_Annexe1A_Depenses!U33)</f>
        <v/>
      </c>
      <c r="V33" s="14" t="str">
        <f>IF(ISBLANK(BP_Annexe1A_Depenses!V33),"",BP_Annexe1A_Depenses!V33)</f>
        <v/>
      </c>
      <c r="W33" s="6"/>
      <c r="X33" s="697">
        <f t="shared" si="5"/>
        <v>0</v>
      </c>
      <c r="Y33" s="14"/>
      <c r="Z33" s="666"/>
      <c r="AA33" s="667"/>
      <c r="AB33" s="455"/>
      <c r="AC33" s="330"/>
      <c r="AD33" s="732"/>
      <c r="AE33" s="667"/>
      <c r="AF33" s="1633"/>
      <c r="AG33" s="247"/>
    </row>
    <row r="34" spans="1:33" x14ac:dyDescent="0.35">
      <c r="A34" s="12" t="s">
        <v>215</v>
      </c>
      <c r="B34" s="1723" t="str">
        <f>IF(ISBLANK(BP_Annexe1A_Depenses!B34),"",BP_Annexe1A_Depenses!B34)</f>
        <v>DOMAINES CONNEXES</v>
      </c>
      <c r="C34" s="1724"/>
      <c r="D34" s="507" t="str">
        <f>IF(ISBLANK(BP_Annexe1A_Depenses!D34),"",BP_Annexe1A_Depenses!D34)</f>
        <v/>
      </c>
      <c r="E34" s="507"/>
      <c r="F34" s="507"/>
      <c r="G34" s="507"/>
      <c r="H34" s="340">
        <f>IF(ISBLANK(BP_Annexe1A_Depenses!H34),"",BP_Annexe1A_Depenses!H34)</f>
        <v>0</v>
      </c>
      <c r="I34" s="293">
        <f>IF(ISBLANK(BP_Annexe1A_Depenses!I34),"",BP_Annexe1A_Depenses!I34)</f>
        <v>0</v>
      </c>
      <c r="J34" s="340">
        <f>IF(ISBLANK(BP_Annexe1A_Depenses!J34),"",BP_Annexe1A_Depenses!J34)</f>
        <v>0</v>
      </c>
      <c r="K34" s="297">
        <f>IF(ISBLANK(BP_Annexe1A_Depenses!K34),"",BP_Annexe1A_Depenses!K34)</f>
        <v>0</v>
      </c>
      <c r="L34" s="340">
        <f>IF(ISBLANK(BP_Annexe1A_Depenses!L34),"",BP_Annexe1A_Depenses!L34)</f>
        <v>0</v>
      </c>
      <c r="M34" s="17">
        <f>IF(ISBLANK(BP_Annexe1A_Depenses!M34),"",BP_Annexe1A_Depenses!M34)</f>
        <v>0</v>
      </c>
      <c r="N34" s="303" t="str">
        <f>IF(ISBLANK(BP_Annexe1A_Depenses!N34),"",BP_Annexe1A_Depenses!N34)</f>
        <v/>
      </c>
      <c r="O34" s="102"/>
      <c r="P34" s="488"/>
      <c r="Q34" s="43">
        <f>IF(ISBLANK(BP_Annexe1A_Depenses!Q34),"",BP_Annexe1A_Depenses!Q34)</f>
        <v>0</v>
      </c>
      <c r="R34" s="447">
        <f>IF(ISBLANK(BP_Annexe1A_Depenses!R34),"",BP_Annexe1A_Depenses!R34)</f>
        <v>0</v>
      </c>
      <c r="S34" s="435">
        <f>IF(ISBLANK(BP_Annexe1A_Depenses!S34),"",BP_Annexe1A_Depenses!S34)</f>
        <v>0</v>
      </c>
      <c r="T34" s="427">
        <f>IF(ISBLANK(BP_Annexe1A_Depenses!T34),"",BP_Annexe1A_Depenses!T34)</f>
        <v>0</v>
      </c>
      <c r="U34" s="416">
        <f>IF(ISBLANK(BP_Annexe1A_Depenses!U34),"",BP_Annexe1A_Depenses!U34)</f>
        <v>0</v>
      </c>
      <c r="V34" s="15" t="str">
        <f>IF(ISBLANK(BP_Annexe1A_Depenses!V34),"",BP_Annexe1A_Depenses!V34)</f>
        <v/>
      </c>
      <c r="W34" s="6"/>
      <c r="X34" s="17">
        <f>SUM(X35:X40)</f>
        <v>0</v>
      </c>
      <c r="Y34" s="15" t="e">
        <f>X34/$X$78</f>
        <v>#DIV/0!</v>
      </c>
      <c r="Z34" s="344"/>
      <c r="AA34" s="340">
        <f t="shared" ref="AA34:AE34" si="6">SUM(AA35:AA40)</f>
        <v>0</v>
      </c>
      <c r="AB34" s="346">
        <f t="shared" si="6"/>
        <v>0</v>
      </c>
      <c r="AC34" s="340">
        <f t="shared" si="6"/>
        <v>0</v>
      </c>
      <c r="AD34" s="346">
        <f t="shared" si="6"/>
        <v>0</v>
      </c>
      <c r="AE34" s="340">
        <f t="shared" si="6"/>
        <v>0</v>
      </c>
      <c r="AF34" s="245"/>
      <c r="AG34" s="247"/>
    </row>
    <row r="35" spans="1:33" ht="11.25" customHeight="1" x14ac:dyDescent="0.35">
      <c r="A35" s="1669" t="s">
        <v>216</v>
      </c>
      <c r="B35" s="1351">
        <v>60</v>
      </c>
      <c r="C35" s="1702" t="s">
        <v>423</v>
      </c>
      <c r="D35" s="46" t="str">
        <f>IF(ISBLANK(BP_Annexe1A_Depenses!D35),"",BP_Annexe1A_Depenses!D35)</f>
        <v/>
      </c>
      <c r="E35" s="910" t="str">
        <f>IF(ISBLANK(BP_Annexe1A_Depenses!E35),"",BP_Annexe1A_Depenses!E35)</f>
        <v/>
      </c>
      <c r="F35" s="332" t="str">
        <f>IF(ISBLANK(BP_Annexe1A_Depenses!F35),"",BP_Annexe1A_Depenses!F35)</f>
        <v/>
      </c>
      <c r="G35" s="917" t="str">
        <f>IF(ISBLANK(BP_Annexe1A_Depenses!G35),"",BP_Annexe1A_Depenses!G35)</f>
        <v/>
      </c>
      <c r="H35" s="336" t="str">
        <f>IF(ISBLANK(BP_Annexe1A_Depenses!H35),"",BP_Annexe1A_Depenses!H35)</f>
        <v/>
      </c>
      <c r="I35" s="284" t="str">
        <f>IF(ISBLANK(BP_Annexe1A_Depenses!I35),"",BP_Annexe1A_Depenses!I35)</f>
        <v/>
      </c>
      <c r="J35" s="330" t="str">
        <f>IF(ISBLANK(BP_Annexe1A_Depenses!J35),"",BP_Annexe1A_Depenses!J35)</f>
        <v/>
      </c>
      <c r="K35" s="294" t="str">
        <f>IF(ISBLANK(BP_Annexe1A_Depenses!K35),"",BP_Annexe1A_Depenses!K35)</f>
        <v/>
      </c>
      <c r="L35" s="336" t="str">
        <f>IF(ISBLANK(BP_Annexe1A_Depenses!L35),"",BP_Annexe1A_Depenses!L35)</f>
        <v/>
      </c>
      <c r="M35" s="730">
        <f>IF(ISBLANK(BP_Annexe1A_Depenses!M35),"",BP_Annexe1A_Depenses!M35)</f>
        <v>0</v>
      </c>
      <c r="N35" s="308"/>
      <c r="O35" s="102"/>
      <c r="P35" s="488"/>
      <c r="Q35" s="691" t="str">
        <f>IF(ISBLANK(BP_Annexe1A_Depenses!Q35),"",BP_Annexe1A_Depenses!Q35)</f>
        <v/>
      </c>
      <c r="R35" s="459" t="str">
        <f>IF(ISBLANK(BP_Annexe1A_Depenses!R35),"",BP_Annexe1A_Depenses!R35)</f>
        <v/>
      </c>
      <c r="S35" s="460" t="str">
        <f>IF(ISBLANK(BP_Annexe1A_Depenses!S35),"",BP_Annexe1A_Depenses!S35)</f>
        <v/>
      </c>
      <c r="T35" s="461" t="str">
        <f>IF(ISBLANK(BP_Annexe1A_Depenses!T35),"",BP_Annexe1A_Depenses!T35)</f>
        <v/>
      </c>
      <c r="U35" s="462" t="str">
        <f>IF(ISBLANK(BP_Annexe1A_Depenses!U35),"",BP_Annexe1A_Depenses!U35)</f>
        <v/>
      </c>
      <c r="V35" s="14" t="str">
        <f>IF(ISBLANK(BP_Annexe1A_Depenses!V35),"",BP_Annexe1A_Depenses!V35)</f>
        <v/>
      </c>
      <c r="W35" s="6"/>
      <c r="X35" s="691">
        <f t="shared" ref="X35:X40" si="7">SUM(AA35:AE35)</f>
        <v>0</v>
      </c>
      <c r="Y35" s="14"/>
      <c r="Z35" s="666"/>
      <c r="AA35" s="667"/>
      <c r="AB35" s="455"/>
      <c r="AC35" s="330"/>
      <c r="AD35" s="732"/>
      <c r="AE35" s="667"/>
      <c r="AF35" s="1634"/>
      <c r="AG35" s="247"/>
    </row>
    <row r="36" spans="1:33" ht="11.25" customHeight="1" x14ac:dyDescent="0.35">
      <c r="A36" s="1670"/>
      <c r="B36" s="1352"/>
      <c r="C36" s="1683"/>
      <c r="D36" s="46" t="str">
        <f>IF(ISBLANK(BP_Annexe1A_Depenses!D36),"",BP_Annexe1A_Depenses!D36)</f>
        <v/>
      </c>
      <c r="E36" s="910" t="str">
        <f>IF(ISBLANK(BP_Annexe1A_Depenses!E36),"",BP_Annexe1A_Depenses!E36)</f>
        <v/>
      </c>
      <c r="F36" s="332" t="str">
        <f>IF(ISBLANK(BP_Annexe1A_Depenses!F36),"",BP_Annexe1A_Depenses!F36)</f>
        <v/>
      </c>
      <c r="G36" s="917" t="str">
        <f>IF(ISBLANK(BP_Annexe1A_Depenses!G36),"",BP_Annexe1A_Depenses!G36)</f>
        <v/>
      </c>
      <c r="H36" s="336" t="str">
        <f>IF(ISBLANK(BP_Annexe1A_Depenses!H36),"",BP_Annexe1A_Depenses!H36)</f>
        <v/>
      </c>
      <c r="I36" s="284" t="str">
        <f>IF(ISBLANK(BP_Annexe1A_Depenses!I36),"",BP_Annexe1A_Depenses!I36)</f>
        <v/>
      </c>
      <c r="J36" s="330" t="str">
        <f>IF(ISBLANK(BP_Annexe1A_Depenses!J36),"",BP_Annexe1A_Depenses!J36)</f>
        <v/>
      </c>
      <c r="K36" s="294" t="str">
        <f>IF(ISBLANK(BP_Annexe1A_Depenses!K36),"",BP_Annexe1A_Depenses!K36)</f>
        <v/>
      </c>
      <c r="L36" s="336" t="str">
        <f>IF(ISBLANK(BP_Annexe1A_Depenses!L36),"",BP_Annexe1A_Depenses!L36)</f>
        <v/>
      </c>
      <c r="M36" s="730">
        <f>IF(ISBLANK(BP_Annexe1A_Depenses!M36),"",BP_Annexe1A_Depenses!M36)</f>
        <v>0</v>
      </c>
      <c r="N36" s="308"/>
      <c r="O36" s="102"/>
      <c r="P36" s="488"/>
      <c r="Q36" s="691" t="str">
        <f>IF(ISBLANK(BP_Annexe1A_Depenses!Q36),"",BP_Annexe1A_Depenses!Q36)</f>
        <v/>
      </c>
      <c r="R36" s="459" t="str">
        <f>IF(ISBLANK(BP_Annexe1A_Depenses!R36),"",BP_Annexe1A_Depenses!R36)</f>
        <v/>
      </c>
      <c r="S36" s="460" t="str">
        <f>IF(ISBLANK(BP_Annexe1A_Depenses!S36),"",BP_Annexe1A_Depenses!S36)</f>
        <v/>
      </c>
      <c r="T36" s="461" t="str">
        <f>IF(ISBLANK(BP_Annexe1A_Depenses!T36),"",BP_Annexe1A_Depenses!T36)</f>
        <v/>
      </c>
      <c r="U36" s="462" t="str">
        <f>IF(ISBLANK(BP_Annexe1A_Depenses!U36),"",BP_Annexe1A_Depenses!U36)</f>
        <v/>
      </c>
      <c r="V36" s="14" t="str">
        <f>IF(ISBLANK(BP_Annexe1A_Depenses!V36),"",BP_Annexe1A_Depenses!V36)</f>
        <v/>
      </c>
      <c r="W36" s="6"/>
      <c r="X36" s="691">
        <f t="shared" si="7"/>
        <v>0</v>
      </c>
      <c r="Y36" s="14"/>
      <c r="Z36" s="666"/>
      <c r="AA36" s="667"/>
      <c r="AB36" s="455"/>
      <c r="AC36" s="330"/>
      <c r="AD36" s="732"/>
      <c r="AE36" s="667"/>
      <c r="AF36" s="1632"/>
      <c r="AG36" s="247"/>
    </row>
    <row r="37" spans="1:33" ht="11.25" customHeight="1" x14ac:dyDescent="0.35">
      <c r="A37" s="1670"/>
      <c r="B37" s="1352"/>
      <c r="C37" s="1683"/>
      <c r="D37" s="47" t="str">
        <f>IF(ISBLANK(BP_Annexe1A_Depenses!D37),"",BP_Annexe1A_Depenses!D37)</f>
        <v/>
      </c>
      <c r="E37" s="914" t="str">
        <f>IF(ISBLANK(BP_Annexe1A_Depenses!E37),"",BP_Annexe1A_Depenses!E37)</f>
        <v/>
      </c>
      <c r="F37" s="333" t="str">
        <f>IF(ISBLANK(BP_Annexe1A_Depenses!F37),"",BP_Annexe1A_Depenses!F37)</f>
        <v/>
      </c>
      <c r="G37" s="918" t="str">
        <f>IF(ISBLANK(BP_Annexe1A_Depenses!G37),"",BP_Annexe1A_Depenses!G37)</f>
        <v/>
      </c>
      <c r="H37" s="337" t="str">
        <f>IF(ISBLANK(BP_Annexe1A_Depenses!H37),"",BP_Annexe1A_Depenses!H37)</f>
        <v/>
      </c>
      <c r="I37" s="287" t="str">
        <f>IF(ISBLANK(BP_Annexe1A_Depenses!I37),"",BP_Annexe1A_Depenses!I37)</f>
        <v/>
      </c>
      <c r="J37" s="420" t="str">
        <f>IF(ISBLANK(BP_Annexe1A_Depenses!J37),"",BP_Annexe1A_Depenses!J37)</f>
        <v/>
      </c>
      <c r="K37" s="295" t="str">
        <f>IF(ISBLANK(BP_Annexe1A_Depenses!K37),"",BP_Annexe1A_Depenses!K37)</f>
        <v/>
      </c>
      <c r="L37" s="337" t="str">
        <f>IF(ISBLANK(BP_Annexe1A_Depenses!L37),"",BP_Annexe1A_Depenses!L37)</f>
        <v/>
      </c>
      <c r="M37" s="731">
        <f>IF(ISBLANK(BP_Annexe1A_Depenses!M37),"",BP_Annexe1A_Depenses!M37)</f>
        <v>0</v>
      </c>
      <c r="N37" s="304"/>
      <c r="O37" s="102"/>
      <c r="P37" s="488"/>
      <c r="Q37" s="692" t="str">
        <f>IF(ISBLANK(BP_Annexe1A_Depenses!Q37),"",BP_Annexe1A_Depenses!Q37)</f>
        <v/>
      </c>
      <c r="R37" s="463" t="str">
        <f>IF(ISBLANK(BP_Annexe1A_Depenses!R37),"",BP_Annexe1A_Depenses!R37)</f>
        <v/>
      </c>
      <c r="S37" s="464" t="str">
        <f>IF(ISBLANK(BP_Annexe1A_Depenses!S37),"",BP_Annexe1A_Depenses!S37)</f>
        <v/>
      </c>
      <c r="T37" s="465" t="str">
        <f>IF(ISBLANK(BP_Annexe1A_Depenses!T37),"",BP_Annexe1A_Depenses!T37)</f>
        <v/>
      </c>
      <c r="U37" s="466" t="str">
        <f>IF(ISBLANK(BP_Annexe1A_Depenses!U37),"",BP_Annexe1A_Depenses!U37)</f>
        <v/>
      </c>
      <c r="V37" s="14" t="str">
        <f>IF(ISBLANK(BP_Annexe1A_Depenses!V37),"",BP_Annexe1A_Depenses!V37)</f>
        <v/>
      </c>
      <c r="W37" s="6"/>
      <c r="X37" s="692">
        <f t="shared" si="7"/>
        <v>0</v>
      </c>
      <c r="Y37" s="14"/>
      <c r="Z37" s="671"/>
      <c r="AA37" s="672"/>
      <c r="AB37" s="456"/>
      <c r="AC37" s="420"/>
      <c r="AD37" s="733"/>
      <c r="AE37" s="672"/>
      <c r="AF37" s="1633"/>
      <c r="AG37" s="247"/>
    </row>
    <row r="38" spans="1:33" ht="11.25" customHeight="1" x14ac:dyDescent="0.35">
      <c r="A38" s="1669" t="s">
        <v>217</v>
      </c>
      <c r="B38" s="1351" t="s">
        <v>21</v>
      </c>
      <c r="C38" s="1702" t="s">
        <v>466</v>
      </c>
      <c r="D38" s="46" t="str">
        <f>IF(ISBLANK(BP_Annexe1A_Depenses!D38),"",BP_Annexe1A_Depenses!D38)</f>
        <v/>
      </c>
      <c r="E38" s="910" t="str">
        <f>IF(ISBLANK(BP_Annexe1A_Depenses!E38),"",BP_Annexe1A_Depenses!E38)</f>
        <v/>
      </c>
      <c r="F38" s="332" t="str">
        <f>IF(ISBLANK(BP_Annexe1A_Depenses!F38),"",BP_Annexe1A_Depenses!F38)</f>
        <v/>
      </c>
      <c r="G38" s="917" t="str">
        <f>IF(ISBLANK(BP_Annexe1A_Depenses!G38),"",BP_Annexe1A_Depenses!G38)</f>
        <v/>
      </c>
      <c r="H38" s="336" t="str">
        <f>IF(ISBLANK(BP_Annexe1A_Depenses!H38),"",BP_Annexe1A_Depenses!H38)</f>
        <v/>
      </c>
      <c r="I38" s="284" t="str">
        <f>IF(ISBLANK(BP_Annexe1A_Depenses!I38),"",BP_Annexe1A_Depenses!I38)</f>
        <v/>
      </c>
      <c r="J38" s="330" t="str">
        <f>IF(ISBLANK(BP_Annexe1A_Depenses!J38),"",BP_Annexe1A_Depenses!J38)</f>
        <v/>
      </c>
      <c r="K38" s="294" t="str">
        <f>IF(ISBLANK(BP_Annexe1A_Depenses!K38),"",BP_Annexe1A_Depenses!K38)</f>
        <v/>
      </c>
      <c r="L38" s="336" t="str">
        <f>IF(ISBLANK(BP_Annexe1A_Depenses!L38),"",BP_Annexe1A_Depenses!L38)</f>
        <v/>
      </c>
      <c r="M38" s="730">
        <f>IF(ISBLANK(BP_Annexe1A_Depenses!M38),"",BP_Annexe1A_Depenses!M38)</f>
        <v>0</v>
      </c>
      <c r="N38" s="304"/>
      <c r="O38" s="102"/>
      <c r="P38" s="488"/>
      <c r="Q38" s="691" t="str">
        <f>IF(ISBLANK(BP_Annexe1A_Depenses!Q38),"",BP_Annexe1A_Depenses!Q38)</f>
        <v/>
      </c>
      <c r="R38" s="459" t="str">
        <f>IF(ISBLANK(BP_Annexe1A_Depenses!R38),"",BP_Annexe1A_Depenses!R38)</f>
        <v/>
      </c>
      <c r="S38" s="460" t="str">
        <f>IF(ISBLANK(BP_Annexe1A_Depenses!S38),"",BP_Annexe1A_Depenses!S38)</f>
        <v/>
      </c>
      <c r="T38" s="461" t="str">
        <f>IF(ISBLANK(BP_Annexe1A_Depenses!T38),"",BP_Annexe1A_Depenses!T38)</f>
        <v/>
      </c>
      <c r="U38" s="462" t="str">
        <f>IF(ISBLANK(BP_Annexe1A_Depenses!U38),"",BP_Annexe1A_Depenses!U38)</f>
        <v/>
      </c>
      <c r="V38" s="14" t="str">
        <f>IF(ISBLANK(BP_Annexe1A_Depenses!V38),"",BP_Annexe1A_Depenses!V38)</f>
        <v/>
      </c>
      <c r="W38" s="6"/>
      <c r="X38" s="691">
        <f t="shared" si="7"/>
        <v>0</v>
      </c>
      <c r="Y38" s="14"/>
      <c r="Z38" s="666"/>
      <c r="AA38" s="667"/>
      <c r="AB38" s="455"/>
      <c r="AC38" s="330"/>
      <c r="AD38" s="732"/>
      <c r="AE38" s="667"/>
      <c r="AF38" s="1634"/>
      <c r="AG38" s="247"/>
    </row>
    <row r="39" spans="1:33" ht="11.25" customHeight="1" x14ac:dyDescent="0.35">
      <c r="A39" s="1670"/>
      <c r="B39" s="1352"/>
      <c r="C39" s="1683"/>
      <c r="D39" s="46" t="str">
        <f>IF(ISBLANK(BP_Annexe1A_Depenses!D39),"",BP_Annexe1A_Depenses!D39)</f>
        <v/>
      </c>
      <c r="E39" s="910" t="str">
        <f>IF(ISBLANK(BP_Annexe1A_Depenses!E39),"",BP_Annexe1A_Depenses!E39)</f>
        <v/>
      </c>
      <c r="F39" s="332" t="str">
        <f>IF(ISBLANK(BP_Annexe1A_Depenses!F39),"",BP_Annexe1A_Depenses!F39)</f>
        <v/>
      </c>
      <c r="G39" s="917" t="str">
        <f>IF(ISBLANK(BP_Annexe1A_Depenses!G39),"",BP_Annexe1A_Depenses!G39)</f>
        <v/>
      </c>
      <c r="H39" s="336" t="str">
        <f>IF(ISBLANK(BP_Annexe1A_Depenses!H39),"",BP_Annexe1A_Depenses!H39)</f>
        <v/>
      </c>
      <c r="I39" s="284" t="str">
        <f>IF(ISBLANK(BP_Annexe1A_Depenses!I39),"",BP_Annexe1A_Depenses!I39)</f>
        <v/>
      </c>
      <c r="J39" s="330" t="str">
        <f>IF(ISBLANK(BP_Annexe1A_Depenses!J39),"",BP_Annexe1A_Depenses!J39)</f>
        <v/>
      </c>
      <c r="K39" s="294" t="str">
        <f>IF(ISBLANK(BP_Annexe1A_Depenses!K39),"",BP_Annexe1A_Depenses!K39)</f>
        <v/>
      </c>
      <c r="L39" s="336" t="str">
        <f>IF(ISBLANK(BP_Annexe1A_Depenses!L39),"",BP_Annexe1A_Depenses!L39)</f>
        <v/>
      </c>
      <c r="M39" s="730">
        <f>IF(ISBLANK(BP_Annexe1A_Depenses!M39),"",BP_Annexe1A_Depenses!M39)</f>
        <v>0</v>
      </c>
      <c r="N39" s="304"/>
      <c r="O39" s="102"/>
      <c r="P39" s="488"/>
      <c r="Q39" s="691" t="str">
        <f>IF(ISBLANK(BP_Annexe1A_Depenses!Q39),"",BP_Annexe1A_Depenses!Q39)</f>
        <v/>
      </c>
      <c r="R39" s="459" t="str">
        <f>IF(ISBLANK(BP_Annexe1A_Depenses!R39),"",BP_Annexe1A_Depenses!R39)</f>
        <v/>
      </c>
      <c r="S39" s="460" t="str">
        <f>IF(ISBLANK(BP_Annexe1A_Depenses!S39),"",BP_Annexe1A_Depenses!S39)</f>
        <v/>
      </c>
      <c r="T39" s="461" t="str">
        <f>IF(ISBLANK(BP_Annexe1A_Depenses!T39),"",BP_Annexe1A_Depenses!T39)</f>
        <v/>
      </c>
      <c r="U39" s="462" t="str">
        <f>IF(ISBLANK(BP_Annexe1A_Depenses!U39),"",BP_Annexe1A_Depenses!U39)</f>
        <v/>
      </c>
      <c r="V39" s="14" t="str">
        <f>IF(ISBLANK(BP_Annexe1A_Depenses!V39),"",BP_Annexe1A_Depenses!V39)</f>
        <v/>
      </c>
      <c r="W39" s="6"/>
      <c r="X39" s="691">
        <f t="shared" si="7"/>
        <v>0</v>
      </c>
      <c r="Y39" s="14"/>
      <c r="Z39" s="666"/>
      <c r="AA39" s="667"/>
      <c r="AB39" s="455"/>
      <c r="AC39" s="330"/>
      <c r="AD39" s="732"/>
      <c r="AE39" s="667"/>
      <c r="AF39" s="1632"/>
      <c r="AG39" s="247"/>
    </row>
    <row r="40" spans="1:33" ht="11.25" customHeight="1" x14ac:dyDescent="0.35">
      <c r="A40" s="1671"/>
      <c r="B40" s="1353"/>
      <c r="C40" s="1703"/>
      <c r="D40" s="46" t="str">
        <f>IF(ISBLANK(BP_Annexe1A_Depenses!D40),"",BP_Annexe1A_Depenses!D40)</f>
        <v/>
      </c>
      <c r="E40" s="910" t="str">
        <f>IF(ISBLANK(BP_Annexe1A_Depenses!E40),"",BP_Annexe1A_Depenses!E40)</f>
        <v/>
      </c>
      <c r="F40" s="332" t="str">
        <f>IF(ISBLANK(BP_Annexe1A_Depenses!F40),"",BP_Annexe1A_Depenses!F40)</f>
        <v/>
      </c>
      <c r="G40" s="917" t="str">
        <f>IF(ISBLANK(BP_Annexe1A_Depenses!G40),"",BP_Annexe1A_Depenses!G40)</f>
        <v/>
      </c>
      <c r="H40" s="336" t="str">
        <f>IF(ISBLANK(BP_Annexe1A_Depenses!H40),"",BP_Annexe1A_Depenses!H40)</f>
        <v/>
      </c>
      <c r="I40" s="284" t="str">
        <f>IF(ISBLANK(BP_Annexe1A_Depenses!I40),"",BP_Annexe1A_Depenses!I40)</f>
        <v/>
      </c>
      <c r="J40" s="330" t="str">
        <f>IF(ISBLANK(BP_Annexe1A_Depenses!J40),"",BP_Annexe1A_Depenses!J40)</f>
        <v/>
      </c>
      <c r="K40" s="294" t="str">
        <f>IF(ISBLANK(BP_Annexe1A_Depenses!K40),"",BP_Annexe1A_Depenses!K40)</f>
        <v/>
      </c>
      <c r="L40" s="336" t="str">
        <f>IF(ISBLANK(BP_Annexe1A_Depenses!L40),"",BP_Annexe1A_Depenses!L40)</f>
        <v/>
      </c>
      <c r="M40" s="730">
        <f>IF(ISBLANK(BP_Annexe1A_Depenses!M40),"",BP_Annexe1A_Depenses!M40)</f>
        <v>0</v>
      </c>
      <c r="N40" s="308"/>
      <c r="O40" s="102"/>
      <c r="P40" s="488"/>
      <c r="Q40" s="691" t="str">
        <f>IF(ISBLANK(BP_Annexe1A_Depenses!Q40),"",BP_Annexe1A_Depenses!Q40)</f>
        <v/>
      </c>
      <c r="R40" s="459" t="str">
        <f>IF(ISBLANK(BP_Annexe1A_Depenses!R40),"",BP_Annexe1A_Depenses!R40)</f>
        <v/>
      </c>
      <c r="S40" s="460" t="str">
        <f>IF(ISBLANK(BP_Annexe1A_Depenses!S40),"",BP_Annexe1A_Depenses!S40)</f>
        <v/>
      </c>
      <c r="T40" s="461" t="str">
        <f>IF(ISBLANK(BP_Annexe1A_Depenses!T40),"",BP_Annexe1A_Depenses!T40)</f>
        <v/>
      </c>
      <c r="U40" s="462" t="str">
        <f>IF(ISBLANK(BP_Annexe1A_Depenses!U40),"",BP_Annexe1A_Depenses!U40)</f>
        <v/>
      </c>
      <c r="V40" s="14" t="str">
        <f>IF(ISBLANK(BP_Annexe1A_Depenses!V40),"",BP_Annexe1A_Depenses!V40)</f>
        <v/>
      </c>
      <c r="W40" s="6"/>
      <c r="X40" s="691">
        <f t="shared" si="7"/>
        <v>0</v>
      </c>
      <c r="Y40" s="14"/>
      <c r="Z40" s="666"/>
      <c r="AA40" s="667"/>
      <c r="AB40" s="455"/>
      <c r="AC40" s="330"/>
      <c r="AD40" s="732"/>
      <c r="AE40" s="667"/>
      <c r="AF40" s="1633"/>
      <c r="AG40" s="247"/>
    </row>
    <row r="41" spans="1:33" x14ac:dyDescent="0.35">
      <c r="A41" s="1398" t="s">
        <v>208</v>
      </c>
      <c r="B41" s="1399"/>
      <c r="C41" s="1399"/>
      <c r="D41" s="1399"/>
      <c r="E41" s="1399"/>
      <c r="F41" s="1399"/>
      <c r="G41" s="1399"/>
      <c r="H41" s="329">
        <f>IF(ISBLANK(BP_Annexe1A_Depenses!H41),"",BP_Annexe1A_Depenses!H41)</f>
        <v>0</v>
      </c>
      <c r="I41" s="285">
        <f>IF(ISBLANK(BP_Annexe1A_Depenses!I41),"",BP_Annexe1A_Depenses!I41)</f>
        <v>0</v>
      </c>
      <c r="J41" s="329">
        <f>IF(ISBLANK(BP_Annexe1A_Depenses!J41),"",BP_Annexe1A_Depenses!J41)</f>
        <v>0</v>
      </c>
      <c r="K41" s="282">
        <f>IF(ISBLANK(BP_Annexe1A_Depenses!K41),"",BP_Annexe1A_Depenses!K41)</f>
        <v>0</v>
      </c>
      <c r="L41" s="329">
        <f>IF(ISBLANK(BP_Annexe1A_Depenses!L41),"",BP_Annexe1A_Depenses!L41)</f>
        <v>0</v>
      </c>
      <c r="M41" s="700">
        <f>IF(ISBLANK(BP_Annexe1A_Depenses!M41),"",BP_Annexe1A_Depenses!M41)</f>
        <v>0</v>
      </c>
      <c r="N41" s="694" t="str">
        <f>IF(ISBLANK(BP_Annexe1A_Depenses!N41),"",BP_Annexe1A_Depenses!N41)</f>
        <v/>
      </c>
      <c r="O41" s="102"/>
      <c r="P41" s="488"/>
      <c r="Q41" s="700">
        <f>IF(ISBLANK(BP_Annexe1A_Depenses!Q41),"",BP_Annexe1A_Depenses!Q41)</f>
        <v>0</v>
      </c>
      <c r="R41" s="718">
        <f>IF(ISBLANK(BP_Annexe1A_Depenses!R41),"",BP_Annexe1A_Depenses!R41)</f>
        <v>0</v>
      </c>
      <c r="S41" s="719">
        <f>IF(ISBLANK(BP_Annexe1A_Depenses!S41),"",BP_Annexe1A_Depenses!S41)</f>
        <v>0</v>
      </c>
      <c r="T41" s="720">
        <f>IF(ISBLANK(BP_Annexe1A_Depenses!T41),"",BP_Annexe1A_Depenses!T41)</f>
        <v>0</v>
      </c>
      <c r="U41" s="721">
        <f>IF(ISBLANK(BP_Annexe1A_Depenses!U41),"",BP_Annexe1A_Depenses!U41)</f>
        <v>0</v>
      </c>
      <c r="V41" s="712" t="str">
        <f>IF(ISBLANK(BP_Annexe1A_Depenses!V41),"",BP_Annexe1A_Depenses!V41)</f>
        <v/>
      </c>
      <c r="W41" s="6"/>
      <c r="X41" s="722">
        <f>X20+X27+X34</f>
        <v>0</v>
      </c>
      <c r="Y41" s="723" t="e">
        <f>X41/$X$78</f>
        <v>#DIV/0!</v>
      </c>
      <c r="Z41" s="169"/>
      <c r="AA41" s="329">
        <f t="shared" ref="AA41:AE41" si="8">AA20+AA27+AA34</f>
        <v>0</v>
      </c>
      <c r="AB41" s="345">
        <f t="shared" si="8"/>
        <v>0</v>
      </c>
      <c r="AC41" s="329">
        <f t="shared" si="8"/>
        <v>0</v>
      </c>
      <c r="AD41" s="345">
        <f t="shared" si="8"/>
        <v>0</v>
      </c>
      <c r="AE41" s="329">
        <f t="shared" si="8"/>
        <v>0</v>
      </c>
      <c r="AF41" s="246"/>
      <c r="AG41" s="247"/>
    </row>
    <row r="42" spans="1:33" ht="11.25" customHeight="1" x14ac:dyDescent="0.35">
      <c r="A42" s="145" t="s">
        <v>7</v>
      </c>
      <c r="B42" s="1329" t="s">
        <v>126</v>
      </c>
      <c r="C42" s="1330"/>
      <c r="D42" s="1330"/>
      <c r="E42" s="1330"/>
      <c r="F42" s="1330"/>
      <c r="G42" s="1330"/>
      <c r="H42" s="1330"/>
      <c r="I42" s="1330"/>
      <c r="J42" s="1330"/>
      <c r="K42" s="1330"/>
      <c r="L42" s="1330"/>
      <c r="M42" s="1330"/>
      <c r="N42" s="1330"/>
      <c r="O42" s="102"/>
      <c r="P42" s="488"/>
      <c r="Q42" s="615"/>
      <c r="R42" s="724"/>
      <c r="S42" s="724"/>
      <c r="T42" s="615"/>
      <c r="U42" s="615"/>
      <c r="V42" s="615"/>
      <c r="X42" s="1637"/>
      <c r="Y42" s="1638"/>
      <c r="Z42" s="1638"/>
      <c r="AA42" s="1638"/>
      <c r="AB42" s="1638"/>
      <c r="AC42" s="1638"/>
      <c r="AD42" s="1638"/>
      <c r="AE42" s="1638"/>
      <c r="AF42" s="1638"/>
      <c r="AG42" s="247"/>
    </row>
    <row r="43" spans="1:33" ht="11.25" customHeight="1" x14ac:dyDescent="0.35">
      <c r="A43" s="1678" t="s">
        <v>8</v>
      </c>
      <c r="B43" s="1416" t="s">
        <v>20</v>
      </c>
      <c r="C43" s="1679" t="s">
        <v>155</v>
      </c>
      <c r="D43" s="46" t="str">
        <f>IF(ISBLANK(BP_Annexe1A_Depenses!D43),"",BP_Annexe1A_Depenses!D43)</f>
        <v/>
      </c>
      <c r="E43" s="913" t="str">
        <f>IF(ISBLANK(BP_Annexe1A_Depenses!E43),"",BP_Annexe1A_Depenses!E43)</f>
        <v/>
      </c>
      <c r="F43" s="334" t="str">
        <f>IF(ISBLANK(BP_Annexe1A_Depenses!F43),"",BP_Annexe1A_Depenses!F43)</f>
        <v/>
      </c>
      <c r="G43" s="402" t="str">
        <f>IF(ISBLANK(BP_Annexe1A_Depenses!G43),"",BP_Annexe1A_Depenses!G43)</f>
        <v/>
      </c>
      <c r="H43" s="341" t="str">
        <f>IF(ISBLANK(BP_Annexe1A_Depenses!H43),"",BP_Annexe1A_Depenses!H43)</f>
        <v/>
      </c>
      <c r="I43" s="290" t="str">
        <f>IF(ISBLANK(BP_Annexe1A_Depenses!I43),"",BP_Annexe1A_Depenses!I43)</f>
        <v/>
      </c>
      <c r="J43" s="341" t="str">
        <f>IF(ISBLANK(BP_Annexe1A_Depenses!J43),"",BP_Annexe1A_Depenses!J43)</f>
        <v/>
      </c>
      <c r="K43" s="294" t="str">
        <f>IF(ISBLANK(BP_Annexe1A_Depenses!K43),"",BP_Annexe1A_Depenses!K43)</f>
        <v/>
      </c>
      <c r="L43" s="341" t="str">
        <f>IF(ISBLANK(BP_Annexe1A_Depenses!L43),"",BP_Annexe1A_Depenses!L43)</f>
        <v/>
      </c>
      <c r="M43" s="729">
        <f>IF(ISBLANK(BP_Annexe1A_Depenses!M43),"",BP_Annexe1A_Depenses!M43)</f>
        <v>0</v>
      </c>
      <c r="N43" s="305"/>
      <c r="O43" s="102"/>
      <c r="P43" s="488"/>
      <c r="Q43" s="690" t="str">
        <f>IF(ISBLANK(BP_Annexe1A_Depenses!Q43),"",BP_Annexe1A_Depenses!Q43)</f>
        <v/>
      </c>
      <c r="R43" s="467" t="str">
        <f>IF(ISBLANK(BP_Annexe1A_Depenses!R43),"",BP_Annexe1A_Depenses!R43)</f>
        <v/>
      </c>
      <c r="S43" s="468" t="str">
        <f>IF(ISBLANK(BP_Annexe1A_Depenses!S43),"",BP_Annexe1A_Depenses!S43)</f>
        <v/>
      </c>
      <c r="T43" s="469" t="str">
        <f>IF(ISBLANK(BP_Annexe1A_Depenses!T43),"",BP_Annexe1A_Depenses!T43)</f>
        <v/>
      </c>
      <c r="U43" s="470" t="str">
        <f>IF(ISBLANK(BP_Annexe1A_Depenses!U43),"",BP_Annexe1A_Depenses!U43)</f>
        <v/>
      </c>
      <c r="V43" s="27" t="str">
        <f>IF(ISBLANK(BP_Annexe1A_Depenses!V43),"",BP_Annexe1A_Depenses!V43)</f>
        <v/>
      </c>
      <c r="X43" s="690">
        <f t="shared" ref="X43:X55" si="9">SUM(AA43:AE43)</f>
        <v>0</v>
      </c>
      <c r="Y43" s="27"/>
      <c r="Z43" s="660"/>
      <c r="AA43" s="675"/>
      <c r="AB43" s="734"/>
      <c r="AC43" s="675"/>
      <c r="AD43" s="734"/>
      <c r="AE43" s="675"/>
      <c r="AF43" s="1631"/>
      <c r="AG43" s="247"/>
    </row>
    <row r="44" spans="1:33" ht="11.25" customHeight="1" x14ac:dyDescent="0.35">
      <c r="A44" s="1670"/>
      <c r="B44" s="1352"/>
      <c r="C44" s="1680"/>
      <c r="D44" s="46" t="str">
        <f>IF(ISBLANK(BP_Annexe1A_Depenses!D44),"",BP_Annexe1A_Depenses!D44)</f>
        <v/>
      </c>
      <c r="E44" s="913" t="str">
        <f>IF(ISBLANK(BP_Annexe1A_Depenses!E44),"",BP_Annexe1A_Depenses!E44)</f>
        <v/>
      </c>
      <c r="F44" s="334" t="str">
        <f>IF(ISBLANK(BP_Annexe1A_Depenses!F44),"",BP_Annexe1A_Depenses!F44)</f>
        <v/>
      </c>
      <c r="G44" s="402" t="str">
        <f>IF(ISBLANK(BP_Annexe1A_Depenses!G44),"",BP_Annexe1A_Depenses!G44)</f>
        <v/>
      </c>
      <c r="H44" s="338" t="str">
        <f>IF(ISBLANK(BP_Annexe1A_Depenses!H44),"",BP_Annexe1A_Depenses!H44)</f>
        <v/>
      </c>
      <c r="I44" s="290" t="str">
        <f>IF(ISBLANK(BP_Annexe1A_Depenses!I44),"",BP_Annexe1A_Depenses!I44)</f>
        <v/>
      </c>
      <c r="J44" s="338" t="str">
        <f>IF(ISBLANK(BP_Annexe1A_Depenses!J44),"",BP_Annexe1A_Depenses!J44)</f>
        <v/>
      </c>
      <c r="K44" s="294" t="str">
        <f>IF(ISBLANK(BP_Annexe1A_Depenses!K44),"",BP_Annexe1A_Depenses!K44)</f>
        <v/>
      </c>
      <c r="L44" s="338" t="str">
        <f>IF(ISBLANK(BP_Annexe1A_Depenses!L44),"",BP_Annexe1A_Depenses!L44)</f>
        <v/>
      </c>
      <c r="M44" s="729">
        <f>IF(ISBLANK(BP_Annexe1A_Depenses!M44),"",BP_Annexe1A_Depenses!M44)</f>
        <v>0</v>
      </c>
      <c r="N44" s="305"/>
      <c r="O44" s="102"/>
      <c r="P44" s="488"/>
      <c r="Q44" s="690" t="str">
        <f>IF(ISBLANK(BP_Annexe1A_Depenses!Q44),"",BP_Annexe1A_Depenses!Q44)</f>
        <v/>
      </c>
      <c r="R44" s="467" t="str">
        <f>IF(ISBLANK(BP_Annexe1A_Depenses!R44),"",BP_Annexe1A_Depenses!R44)</f>
        <v/>
      </c>
      <c r="S44" s="468" t="str">
        <f>IF(ISBLANK(BP_Annexe1A_Depenses!S44),"",BP_Annexe1A_Depenses!S44)</f>
        <v/>
      </c>
      <c r="T44" s="469" t="str">
        <f>IF(ISBLANK(BP_Annexe1A_Depenses!T44),"",BP_Annexe1A_Depenses!T44)</f>
        <v/>
      </c>
      <c r="U44" s="470" t="str">
        <f>IF(ISBLANK(BP_Annexe1A_Depenses!U44),"",BP_Annexe1A_Depenses!U44)</f>
        <v/>
      </c>
      <c r="V44" s="27" t="str">
        <f>IF(ISBLANK(BP_Annexe1A_Depenses!V44),"",BP_Annexe1A_Depenses!V44)</f>
        <v/>
      </c>
      <c r="X44" s="690">
        <f t="shared" si="9"/>
        <v>0</v>
      </c>
      <c r="Y44" s="27"/>
      <c r="Z44" s="660"/>
      <c r="AA44" s="661"/>
      <c r="AB44" s="734"/>
      <c r="AC44" s="661"/>
      <c r="AD44" s="734"/>
      <c r="AE44" s="661"/>
      <c r="AF44" s="1632"/>
      <c r="AG44" s="247"/>
    </row>
    <row r="45" spans="1:33" ht="11.25" customHeight="1" x14ac:dyDescent="0.35">
      <c r="A45" s="1671"/>
      <c r="B45" s="1353"/>
      <c r="C45" s="1681"/>
      <c r="D45" s="46" t="str">
        <f>IF(ISBLANK(BP_Annexe1A_Depenses!D45),"",BP_Annexe1A_Depenses!D45)</f>
        <v/>
      </c>
      <c r="E45" s="913" t="str">
        <f>IF(ISBLANK(BP_Annexe1A_Depenses!E45),"",BP_Annexe1A_Depenses!E45)</f>
        <v/>
      </c>
      <c r="F45" s="334" t="str">
        <f>IF(ISBLANK(BP_Annexe1A_Depenses!F45),"",BP_Annexe1A_Depenses!F45)</f>
        <v/>
      </c>
      <c r="G45" s="402" t="str">
        <f>IF(ISBLANK(BP_Annexe1A_Depenses!G45),"",BP_Annexe1A_Depenses!G45)</f>
        <v/>
      </c>
      <c r="H45" s="338" t="str">
        <f>IF(ISBLANK(BP_Annexe1A_Depenses!H45),"",BP_Annexe1A_Depenses!H45)</f>
        <v/>
      </c>
      <c r="I45" s="290" t="str">
        <f>IF(ISBLANK(BP_Annexe1A_Depenses!I45),"",BP_Annexe1A_Depenses!I45)</f>
        <v/>
      </c>
      <c r="J45" s="338" t="str">
        <f>IF(ISBLANK(BP_Annexe1A_Depenses!J45),"",BP_Annexe1A_Depenses!J45)</f>
        <v/>
      </c>
      <c r="K45" s="294" t="str">
        <f>IF(ISBLANK(BP_Annexe1A_Depenses!K45),"",BP_Annexe1A_Depenses!K45)</f>
        <v/>
      </c>
      <c r="L45" s="338" t="str">
        <f>IF(ISBLANK(BP_Annexe1A_Depenses!L45),"",BP_Annexe1A_Depenses!L45)</f>
        <v/>
      </c>
      <c r="M45" s="729">
        <f>IF(ISBLANK(BP_Annexe1A_Depenses!M45),"",BP_Annexe1A_Depenses!M45)</f>
        <v>0</v>
      </c>
      <c r="N45" s="305"/>
      <c r="O45" s="102"/>
      <c r="P45" s="488"/>
      <c r="Q45" s="695" t="str">
        <f>IF(ISBLANK(BP_Annexe1A_Depenses!Q45),"",BP_Annexe1A_Depenses!Q45)</f>
        <v/>
      </c>
      <c r="R45" s="477" t="str">
        <f>IF(ISBLANK(BP_Annexe1A_Depenses!R45),"",BP_Annexe1A_Depenses!R45)</f>
        <v/>
      </c>
      <c r="S45" s="478" t="str">
        <f>IF(ISBLANK(BP_Annexe1A_Depenses!S45),"",BP_Annexe1A_Depenses!S45)</f>
        <v/>
      </c>
      <c r="T45" s="479" t="str">
        <f>IF(ISBLANK(BP_Annexe1A_Depenses!T45),"",BP_Annexe1A_Depenses!T45)</f>
        <v/>
      </c>
      <c r="U45" s="480" t="str">
        <f>IF(ISBLANK(BP_Annexe1A_Depenses!U45),"",BP_Annexe1A_Depenses!U45)</f>
        <v/>
      </c>
      <c r="V45" s="27" t="str">
        <f>IF(ISBLANK(BP_Annexe1A_Depenses!V45),"",BP_Annexe1A_Depenses!V45)</f>
        <v/>
      </c>
      <c r="X45" s="690">
        <f t="shared" si="9"/>
        <v>0</v>
      </c>
      <c r="Y45" s="27"/>
      <c r="Z45" s="660"/>
      <c r="AA45" s="661"/>
      <c r="AB45" s="734"/>
      <c r="AC45" s="661"/>
      <c r="AD45" s="734"/>
      <c r="AE45" s="661"/>
      <c r="AF45" s="1633"/>
      <c r="AG45" s="247"/>
    </row>
    <row r="46" spans="1:33" ht="11.25" customHeight="1" x14ac:dyDescent="0.35">
      <c r="A46" s="1669" t="s">
        <v>9</v>
      </c>
      <c r="B46" s="1351" t="s">
        <v>20</v>
      </c>
      <c r="C46" s="1682" t="s">
        <v>156</v>
      </c>
      <c r="D46" s="46" t="str">
        <f>IF(ISBLANK(BP_Annexe1A_Depenses!D46),"",BP_Annexe1A_Depenses!D46)</f>
        <v/>
      </c>
      <c r="E46" s="910" t="str">
        <f>IF(ISBLANK(BP_Annexe1A_Depenses!E46),"",BP_Annexe1A_Depenses!E46)</f>
        <v/>
      </c>
      <c r="F46" s="332" t="str">
        <f>IF(ISBLANK(BP_Annexe1A_Depenses!F46),"",BP_Annexe1A_Depenses!F46)</f>
        <v/>
      </c>
      <c r="G46" s="917" t="str">
        <f>IF(ISBLANK(BP_Annexe1A_Depenses!G46),"",BP_Annexe1A_Depenses!G46)</f>
        <v/>
      </c>
      <c r="H46" s="336" t="str">
        <f>IF(ISBLANK(BP_Annexe1A_Depenses!H46),"",BP_Annexe1A_Depenses!H46)</f>
        <v/>
      </c>
      <c r="I46" s="291" t="str">
        <f>IF(ISBLANK(BP_Annexe1A_Depenses!I46),"",BP_Annexe1A_Depenses!I46)</f>
        <v/>
      </c>
      <c r="J46" s="336" t="str">
        <f>IF(ISBLANK(BP_Annexe1A_Depenses!J46),"",BP_Annexe1A_Depenses!J46)</f>
        <v/>
      </c>
      <c r="K46" s="294" t="str">
        <f>IF(ISBLANK(BP_Annexe1A_Depenses!K46),"",BP_Annexe1A_Depenses!K46)</f>
        <v/>
      </c>
      <c r="L46" s="336" t="str">
        <f>IF(ISBLANK(BP_Annexe1A_Depenses!L46),"",BP_Annexe1A_Depenses!L46)</f>
        <v/>
      </c>
      <c r="M46" s="730">
        <f>IF(ISBLANK(BP_Annexe1A_Depenses!M46),"",BP_Annexe1A_Depenses!M46)</f>
        <v>0</v>
      </c>
      <c r="N46" s="308"/>
      <c r="O46" s="102"/>
      <c r="P46" s="488"/>
      <c r="Q46" s="696" t="str">
        <f>IF(ISBLANK(BP_Annexe1A_Depenses!Q46),"",BP_Annexe1A_Depenses!Q46)</f>
        <v/>
      </c>
      <c r="R46" s="481" t="str">
        <f>IF(ISBLANK(BP_Annexe1A_Depenses!R46),"",BP_Annexe1A_Depenses!R46)</f>
        <v/>
      </c>
      <c r="S46" s="482" t="str">
        <f>IF(ISBLANK(BP_Annexe1A_Depenses!S46),"",BP_Annexe1A_Depenses!S46)</f>
        <v/>
      </c>
      <c r="T46" s="483" t="str">
        <f>IF(ISBLANK(BP_Annexe1A_Depenses!T46),"",BP_Annexe1A_Depenses!T46)</f>
        <v/>
      </c>
      <c r="U46" s="484" t="str">
        <f>IF(ISBLANK(BP_Annexe1A_Depenses!U46),"",BP_Annexe1A_Depenses!U46)</f>
        <v/>
      </c>
      <c r="V46" s="14" t="str">
        <f>IF(ISBLANK(BP_Annexe1A_Depenses!V46),"",BP_Annexe1A_Depenses!V46)</f>
        <v/>
      </c>
      <c r="X46" s="691">
        <f t="shared" si="9"/>
        <v>0</v>
      </c>
      <c r="Y46" s="14"/>
      <c r="Z46" s="666"/>
      <c r="AA46" s="667"/>
      <c r="AB46" s="732"/>
      <c r="AC46" s="667"/>
      <c r="AD46" s="732"/>
      <c r="AE46" s="667"/>
      <c r="AF46" s="1634"/>
      <c r="AG46" s="247"/>
    </row>
    <row r="47" spans="1:33" ht="11.25" customHeight="1" x14ac:dyDescent="0.35">
      <c r="A47" s="1670"/>
      <c r="B47" s="1352"/>
      <c r="C47" s="1683"/>
      <c r="D47" s="46" t="str">
        <f>IF(ISBLANK(BP_Annexe1A_Depenses!D47),"",BP_Annexe1A_Depenses!D47)</f>
        <v/>
      </c>
      <c r="E47" s="910" t="str">
        <f>IF(ISBLANK(BP_Annexe1A_Depenses!E47),"",BP_Annexe1A_Depenses!E47)</f>
        <v/>
      </c>
      <c r="F47" s="332" t="str">
        <f>IF(ISBLANK(BP_Annexe1A_Depenses!F47),"",BP_Annexe1A_Depenses!F47)</f>
        <v/>
      </c>
      <c r="G47" s="917" t="str">
        <f>IF(ISBLANK(BP_Annexe1A_Depenses!G47),"",BP_Annexe1A_Depenses!G47)</f>
        <v/>
      </c>
      <c r="H47" s="336" t="str">
        <f>IF(ISBLANK(BP_Annexe1A_Depenses!H47),"",BP_Annexe1A_Depenses!H47)</f>
        <v/>
      </c>
      <c r="I47" s="291" t="str">
        <f>IF(ISBLANK(BP_Annexe1A_Depenses!I47),"",BP_Annexe1A_Depenses!I47)</f>
        <v/>
      </c>
      <c r="J47" s="336" t="str">
        <f>IF(ISBLANK(BP_Annexe1A_Depenses!J47),"",BP_Annexe1A_Depenses!J47)</f>
        <v/>
      </c>
      <c r="K47" s="294" t="str">
        <f>IF(ISBLANK(BP_Annexe1A_Depenses!K47),"",BP_Annexe1A_Depenses!K47)</f>
        <v/>
      </c>
      <c r="L47" s="336" t="str">
        <f>IF(ISBLANK(BP_Annexe1A_Depenses!L47),"",BP_Annexe1A_Depenses!L47)</f>
        <v/>
      </c>
      <c r="M47" s="730">
        <f>IF(ISBLANK(BP_Annexe1A_Depenses!M47),"",BP_Annexe1A_Depenses!M47)</f>
        <v>0</v>
      </c>
      <c r="N47" s="308"/>
      <c r="O47" s="102"/>
      <c r="P47" s="488"/>
      <c r="Q47" s="691" t="str">
        <f>IF(ISBLANK(BP_Annexe1A_Depenses!Q47),"",BP_Annexe1A_Depenses!Q47)</f>
        <v/>
      </c>
      <c r="R47" s="471" t="str">
        <f>IF(ISBLANK(BP_Annexe1A_Depenses!R47),"",BP_Annexe1A_Depenses!R47)</f>
        <v/>
      </c>
      <c r="S47" s="472" t="str">
        <f>IF(ISBLANK(BP_Annexe1A_Depenses!S47),"",BP_Annexe1A_Depenses!S47)</f>
        <v/>
      </c>
      <c r="T47" s="461" t="str">
        <f>IF(ISBLANK(BP_Annexe1A_Depenses!T47),"",BP_Annexe1A_Depenses!T47)</f>
        <v/>
      </c>
      <c r="U47" s="462" t="str">
        <f>IF(ISBLANK(BP_Annexe1A_Depenses!U47),"",BP_Annexe1A_Depenses!U47)</f>
        <v/>
      </c>
      <c r="V47" s="14" t="str">
        <f>IF(ISBLANK(BP_Annexe1A_Depenses!V47),"",BP_Annexe1A_Depenses!V47)</f>
        <v/>
      </c>
      <c r="X47" s="691">
        <f t="shared" si="9"/>
        <v>0</v>
      </c>
      <c r="Y47" s="14"/>
      <c r="Z47" s="666"/>
      <c r="AA47" s="667"/>
      <c r="AB47" s="732"/>
      <c r="AC47" s="667"/>
      <c r="AD47" s="732"/>
      <c r="AE47" s="667"/>
      <c r="AF47" s="1632"/>
      <c r="AG47" s="247"/>
    </row>
    <row r="48" spans="1:33" ht="11.25" customHeight="1" x14ac:dyDescent="0.35">
      <c r="A48" s="1671"/>
      <c r="B48" s="1353"/>
      <c r="C48" s="1684"/>
      <c r="D48" s="46" t="str">
        <f>IF(ISBLANK(BP_Annexe1A_Depenses!D48),"",BP_Annexe1A_Depenses!D48)</f>
        <v/>
      </c>
      <c r="E48" s="910" t="str">
        <f>IF(ISBLANK(BP_Annexe1A_Depenses!E48),"",BP_Annexe1A_Depenses!E48)</f>
        <v/>
      </c>
      <c r="F48" s="332" t="str">
        <f>IF(ISBLANK(BP_Annexe1A_Depenses!F48),"",BP_Annexe1A_Depenses!F48)</f>
        <v/>
      </c>
      <c r="G48" s="917" t="str">
        <f>IF(ISBLANK(BP_Annexe1A_Depenses!G48),"",BP_Annexe1A_Depenses!G48)</f>
        <v/>
      </c>
      <c r="H48" s="336" t="str">
        <f>IF(ISBLANK(BP_Annexe1A_Depenses!H48),"",BP_Annexe1A_Depenses!H48)</f>
        <v/>
      </c>
      <c r="I48" s="291" t="str">
        <f>IF(ISBLANK(BP_Annexe1A_Depenses!I48),"",BP_Annexe1A_Depenses!I48)</f>
        <v/>
      </c>
      <c r="J48" s="336" t="str">
        <f>IF(ISBLANK(BP_Annexe1A_Depenses!J48),"",BP_Annexe1A_Depenses!J48)</f>
        <v/>
      </c>
      <c r="K48" s="294" t="str">
        <f>IF(ISBLANK(BP_Annexe1A_Depenses!K48),"",BP_Annexe1A_Depenses!K48)</f>
        <v/>
      </c>
      <c r="L48" s="336" t="str">
        <f>IF(ISBLANK(BP_Annexe1A_Depenses!L48),"",BP_Annexe1A_Depenses!L48)</f>
        <v/>
      </c>
      <c r="M48" s="730">
        <f>IF(ISBLANK(BP_Annexe1A_Depenses!M48),"",BP_Annexe1A_Depenses!M48)</f>
        <v>0</v>
      </c>
      <c r="N48" s="308"/>
      <c r="O48" s="102"/>
      <c r="P48" s="488"/>
      <c r="Q48" s="697" t="str">
        <f>IF(ISBLANK(BP_Annexe1A_Depenses!Q48),"",BP_Annexe1A_Depenses!Q48)</f>
        <v/>
      </c>
      <c r="R48" s="473" t="str">
        <f>IF(ISBLANK(BP_Annexe1A_Depenses!R48),"",BP_Annexe1A_Depenses!R48)</f>
        <v/>
      </c>
      <c r="S48" s="474" t="str">
        <f>IF(ISBLANK(BP_Annexe1A_Depenses!S48),"",BP_Annexe1A_Depenses!S48)</f>
        <v/>
      </c>
      <c r="T48" s="475" t="str">
        <f>IF(ISBLANK(BP_Annexe1A_Depenses!T48),"",BP_Annexe1A_Depenses!T48)</f>
        <v/>
      </c>
      <c r="U48" s="476" t="str">
        <f>IF(ISBLANK(BP_Annexe1A_Depenses!U48),"",BP_Annexe1A_Depenses!U48)</f>
        <v/>
      </c>
      <c r="V48" s="14" t="str">
        <f>IF(ISBLANK(BP_Annexe1A_Depenses!V48),"",BP_Annexe1A_Depenses!V48)</f>
        <v/>
      </c>
      <c r="X48" s="691">
        <f t="shared" si="9"/>
        <v>0</v>
      </c>
      <c r="Y48" s="14"/>
      <c r="Z48" s="666"/>
      <c r="AA48" s="667"/>
      <c r="AB48" s="732"/>
      <c r="AC48" s="667"/>
      <c r="AD48" s="732"/>
      <c r="AE48" s="667"/>
      <c r="AF48" s="1633"/>
      <c r="AG48" s="247"/>
    </row>
    <row r="49" spans="1:33" ht="11.25" customHeight="1" x14ac:dyDescent="0.35">
      <c r="A49" s="1669" t="s">
        <v>10</v>
      </c>
      <c r="B49" s="1351" t="s">
        <v>20</v>
      </c>
      <c r="C49" s="1682" t="s">
        <v>157</v>
      </c>
      <c r="D49" s="46" t="str">
        <f>IF(ISBLANK(BP_Annexe1A_Depenses!D49),"",BP_Annexe1A_Depenses!D49)</f>
        <v/>
      </c>
      <c r="E49" s="910" t="str">
        <f>IF(ISBLANK(BP_Annexe1A_Depenses!E49),"",BP_Annexe1A_Depenses!E49)</f>
        <v/>
      </c>
      <c r="F49" s="332" t="str">
        <f>IF(ISBLANK(BP_Annexe1A_Depenses!F49),"",BP_Annexe1A_Depenses!F49)</f>
        <v/>
      </c>
      <c r="G49" s="917" t="str">
        <f>IF(ISBLANK(BP_Annexe1A_Depenses!G49),"",BP_Annexe1A_Depenses!G49)</f>
        <v/>
      </c>
      <c r="H49" s="336" t="str">
        <f>IF(ISBLANK(BP_Annexe1A_Depenses!H49),"",BP_Annexe1A_Depenses!H49)</f>
        <v/>
      </c>
      <c r="I49" s="291" t="str">
        <f>IF(ISBLANK(BP_Annexe1A_Depenses!I49),"",BP_Annexe1A_Depenses!I49)</f>
        <v/>
      </c>
      <c r="J49" s="336" t="str">
        <f>IF(ISBLANK(BP_Annexe1A_Depenses!J49),"",BP_Annexe1A_Depenses!J49)</f>
        <v/>
      </c>
      <c r="K49" s="294" t="str">
        <f>IF(ISBLANK(BP_Annexe1A_Depenses!K49),"",BP_Annexe1A_Depenses!K49)</f>
        <v/>
      </c>
      <c r="L49" s="336" t="str">
        <f>IF(ISBLANK(BP_Annexe1A_Depenses!L49),"",BP_Annexe1A_Depenses!L49)</f>
        <v/>
      </c>
      <c r="M49" s="730">
        <f>IF(ISBLANK(BP_Annexe1A_Depenses!M49),"",BP_Annexe1A_Depenses!M49)</f>
        <v>0</v>
      </c>
      <c r="N49" s="308"/>
      <c r="O49" s="102"/>
      <c r="P49" s="488"/>
      <c r="Q49" s="696" t="str">
        <f>IF(ISBLANK(BP_Annexe1A_Depenses!Q49),"",BP_Annexe1A_Depenses!Q49)</f>
        <v/>
      </c>
      <c r="R49" s="481" t="str">
        <f>IF(ISBLANK(BP_Annexe1A_Depenses!R49),"",BP_Annexe1A_Depenses!R49)</f>
        <v/>
      </c>
      <c r="S49" s="482" t="str">
        <f>IF(ISBLANK(BP_Annexe1A_Depenses!S49),"",BP_Annexe1A_Depenses!S49)</f>
        <v/>
      </c>
      <c r="T49" s="483" t="str">
        <f>IF(ISBLANK(BP_Annexe1A_Depenses!T49),"",BP_Annexe1A_Depenses!T49)</f>
        <v/>
      </c>
      <c r="U49" s="484" t="str">
        <f>IF(ISBLANK(BP_Annexe1A_Depenses!U49),"",BP_Annexe1A_Depenses!U49)</f>
        <v/>
      </c>
      <c r="V49" s="14" t="str">
        <f>IF(ISBLANK(BP_Annexe1A_Depenses!V49),"",BP_Annexe1A_Depenses!V49)</f>
        <v/>
      </c>
      <c r="X49" s="691">
        <f t="shared" si="9"/>
        <v>0</v>
      </c>
      <c r="Y49" s="14"/>
      <c r="Z49" s="666"/>
      <c r="AA49" s="667"/>
      <c r="AB49" s="732"/>
      <c r="AC49" s="667"/>
      <c r="AD49" s="732"/>
      <c r="AE49" s="667"/>
      <c r="AF49" s="1634"/>
      <c r="AG49" s="247"/>
    </row>
    <row r="50" spans="1:33" ht="11.25" customHeight="1" x14ac:dyDescent="0.35">
      <c r="A50" s="1670"/>
      <c r="B50" s="1352"/>
      <c r="C50" s="1683"/>
      <c r="D50" s="46" t="str">
        <f>IF(ISBLANK(BP_Annexe1A_Depenses!D50),"",BP_Annexe1A_Depenses!D50)</f>
        <v/>
      </c>
      <c r="E50" s="910" t="str">
        <f>IF(ISBLANK(BP_Annexe1A_Depenses!E50),"",BP_Annexe1A_Depenses!E50)</f>
        <v/>
      </c>
      <c r="F50" s="332" t="str">
        <f>IF(ISBLANK(BP_Annexe1A_Depenses!F50),"",BP_Annexe1A_Depenses!F50)</f>
        <v/>
      </c>
      <c r="G50" s="917" t="str">
        <f>IF(ISBLANK(BP_Annexe1A_Depenses!G50),"",BP_Annexe1A_Depenses!G50)</f>
        <v/>
      </c>
      <c r="H50" s="336" t="str">
        <f>IF(ISBLANK(BP_Annexe1A_Depenses!H50),"",BP_Annexe1A_Depenses!H50)</f>
        <v/>
      </c>
      <c r="I50" s="291" t="str">
        <f>IF(ISBLANK(BP_Annexe1A_Depenses!I50),"",BP_Annexe1A_Depenses!I50)</f>
        <v/>
      </c>
      <c r="J50" s="336" t="str">
        <f>IF(ISBLANK(BP_Annexe1A_Depenses!J50),"",BP_Annexe1A_Depenses!J50)</f>
        <v/>
      </c>
      <c r="K50" s="294" t="str">
        <f>IF(ISBLANK(BP_Annexe1A_Depenses!K50),"",BP_Annexe1A_Depenses!K50)</f>
        <v/>
      </c>
      <c r="L50" s="336" t="str">
        <f>IF(ISBLANK(BP_Annexe1A_Depenses!L50),"",BP_Annexe1A_Depenses!L50)</f>
        <v/>
      </c>
      <c r="M50" s="730">
        <f>IF(ISBLANK(BP_Annexe1A_Depenses!M50),"",BP_Annexe1A_Depenses!M50)</f>
        <v>0</v>
      </c>
      <c r="N50" s="308"/>
      <c r="O50" s="102"/>
      <c r="P50" s="488"/>
      <c r="Q50" s="691" t="str">
        <f>IF(ISBLANK(BP_Annexe1A_Depenses!Q50),"",BP_Annexe1A_Depenses!Q50)</f>
        <v/>
      </c>
      <c r="R50" s="471" t="str">
        <f>IF(ISBLANK(BP_Annexe1A_Depenses!R50),"",BP_Annexe1A_Depenses!R50)</f>
        <v/>
      </c>
      <c r="S50" s="472" t="str">
        <f>IF(ISBLANK(BP_Annexe1A_Depenses!S50),"",BP_Annexe1A_Depenses!S50)</f>
        <v/>
      </c>
      <c r="T50" s="461" t="str">
        <f>IF(ISBLANK(BP_Annexe1A_Depenses!T50),"",BP_Annexe1A_Depenses!T50)</f>
        <v/>
      </c>
      <c r="U50" s="462" t="str">
        <f>IF(ISBLANK(BP_Annexe1A_Depenses!U50),"",BP_Annexe1A_Depenses!U50)</f>
        <v/>
      </c>
      <c r="V50" s="14" t="str">
        <f>IF(ISBLANK(BP_Annexe1A_Depenses!V50),"",BP_Annexe1A_Depenses!V50)</f>
        <v/>
      </c>
      <c r="X50" s="691">
        <f t="shared" si="9"/>
        <v>0</v>
      </c>
      <c r="Y50" s="14"/>
      <c r="Z50" s="666"/>
      <c r="AA50" s="667"/>
      <c r="AB50" s="732"/>
      <c r="AC50" s="667"/>
      <c r="AD50" s="732"/>
      <c r="AE50" s="667"/>
      <c r="AF50" s="1632"/>
      <c r="AG50" s="247"/>
    </row>
    <row r="51" spans="1:33" ht="11.25" customHeight="1" x14ac:dyDescent="0.35">
      <c r="A51" s="1671"/>
      <c r="B51" s="1353"/>
      <c r="C51" s="1684"/>
      <c r="D51" s="46" t="str">
        <f>IF(ISBLANK(BP_Annexe1A_Depenses!D51),"",BP_Annexe1A_Depenses!D51)</f>
        <v/>
      </c>
      <c r="E51" s="910" t="str">
        <f>IF(ISBLANK(BP_Annexe1A_Depenses!E51),"",BP_Annexe1A_Depenses!E51)</f>
        <v/>
      </c>
      <c r="F51" s="332" t="str">
        <f>IF(ISBLANK(BP_Annexe1A_Depenses!F51),"",BP_Annexe1A_Depenses!F51)</f>
        <v/>
      </c>
      <c r="G51" s="917" t="str">
        <f>IF(ISBLANK(BP_Annexe1A_Depenses!G51),"",BP_Annexe1A_Depenses!G51)</f>
        <v/>
      </c>
      <c r="H51" s="336" t="str">
        <f>IF(ISBLANK(BP_Annexe1A_Depenses!H51),"",BP_Annexe1A_Depenses!H51)</f>
        <v/>
      </c>
      <c r="I51" s="291" t="str">
        <f>IF(ISBLANK(BP_Annexe1A_Depenses!I51),"",BP_Annexe1A_Depenses!I51)</f>
        <v/>
      </c>
      <c r="J51" s="336" t="str">
        <f>IF(ISBLANK(BP_Annexe1A_Depenses!J51),"",BP_Annexe1A_Depenses!J51)</f>
        <v/>
      </c>
      <c r="K51" s="294" t="str">
        <f>IF(ISBLANK(BP_Annexe1A_Depenses!K51),"",BP_Annexe1A_Depenses!K51)</f>
        <v/>
      </c>
      <c r="L51" s="336" t="str">
        <f>IF(ISBLANK(BP_Annexe1A_Depenses!L51),"",BP_Annexe1A_Depenses!L51)</f>
        <v/>
      </c>
      <c r="M51" s="730">
        <f>IF(ISBLANK(BP_Annexe1A_Depenses!M51),"",BP_Annexe1A_Depenses!M51)</f>
        <v>0</v>
      </c>
      <c r="N51" s="308"/>
      <c r="O51" s="102"/>
      <c r="P51" s="488"/>
      <c r="Q51" s="697" t="str">
        <f>IF(ISBLANK(BP_Annexe1A_Depenses!Q51),"",BP_Annexe1A_Depenses!Q51)</f>
        <v/>
      </c>
      <c r="R51" s="473" t="str">
        <f>IF(ISBLANK(BP_Annexe1A_Depenses!R51),"",BP_Annexe1A_Depenses!R51)</f>
        <v/>
      </c>
      <c r="S51" s="474" t="str">
        <f>IF(ISBLANK(BP_Annexe1A_Depenses!S51),"",BP_Annexe1A_Depenses!S51)</f>
        <v/>
      </c>
      <c r="T51" s="475" t="str">
        <f>IF(ISBLANK(BP_Annexe1A_Depenses!T51),"",BP_Annexe1A_Depenses!T51)</f>
        <v/>
      </c>
      <c r="U51" s="476" t="str">
        <f>IF(ISBLANK(BP_Annexe1A_Depenses!U51),"",BP_Annexe1A_Depenses!U51)</f>
        <v/>
      </c>
      <c r="V51" s="14" t="str">
        <f>IF(ISBLANK(BP_Annexe1A_Depenses!V51),"",BP_Annexe1A_Depenses!V51)</f>
        <v/>
      </c>
      <c r="X51" s="691">
        <f t="shared" si="9"/>
        <v>0</v>
      </c>
      <c r="Y51" s="14"/>
      <c r="Z51" s="666"/>
      <c r="AA51" s="667"/>
      <c r="AB51" s="732"/>
      <c r="AC51" s="667"/>
      <c r="AD51" s="732"/>
      <c r="AE51" s="667"/>
      <c r="AF51" s="1633"/>
      <c r="AG51" s="247"/>
    </row>
    <row r="52" spans="1:33" ht="11.25" customHeight="1" x14ac:dyDescent="0.35">
      <c r="A52" s="1689" t="s">
        <v>5</v>
      </c>
      <c r="B52" s="1351" t="s">
        <v>23</v>
      </c>
      <c r="C52" s="1617" t="s">
        <v>513</v>
      </c>
      <c r="D52" s="1675" t="s">
        <v>512</v>
      </c>
      <c r="E52" s="1676"/>
      <c r="F52" s="1269" t="s">
        <v>194</v>
      </c>
      <c r="G52" s="918" t="str">
        <f>IF(ISBLANK(BP_Annexe1A_Depenses!G52),"",BP_Annexe1A_Depenses!G52)</f>
        <v/>
      </c>
      <c r="H52" s="336" t="str">
        <f>IF(ISBLANK(BP_Annexe1A_Depenses!H52),"",BP_Annexe1A_Depenses!H52)</f>
        <v/>
      </c>
      <c r="I52" s="284" t="str">
        <f>IF(ISBLANK(BP_Annexe1A_Depenses!I52),"",BP_Annexe1A_Depenses!I52)</f>
        <v/>
      </c>
      <c r="J52" s="330" t="str">
        <f>IF(ISBLANK(BP_Annexe1A_Depenses!J52),"",BP_Annexe1A_Depenses!J52)</f>
        <v/>
      </c>
      <c r="K52" s="294" t="str">
        <f>IF(ISBLANK(BP_Annexe1A_Depenses!K52),"",BP_Annexe1A_Depenses!K52)</f>
        <v/>
      </c>
      <c r="L52" s="878" t="str">
        <f>IF(ISBLANK(BP_Annexe1A_Depenses!L52),"",BP_Annexe1A_Depenses!L52)</f>
        <v/>
      </c>
      <c r="M52" s="731">
        <f>IF(ISBLANK(BP_Annexe1A_Depenses!M52),"",BP_Annexe1A_Depenses!M52)</f>
        <v>0</v>
      </c>
      <c r="N52" s="308"/>
      <c r="O52" s="102"/>
      <c r="P52" s="488"/>
      <c r="Q52" s="707" t="str">
        <f>IF(ISBLANK(BP_Annexe1A_Depenses!Q52),"",BP_Annexe1A_Depenses!Q52)</f>
        <v/>
      </c>
      <c r="R52" s="459" t="str">
        <f>IF(ISBLANK(BP_Annexe1A_Depenses!R52),"",BP_Annexe1A_Depenses!R52)</f>
        <v/>
      </c>
      <c r="S52" s="460" t="str">
        <f>IF(ISBLANK(BP_Annexe1A_Depenses!S52),"",BP_Annexe1A_Depenses!S52)</f>
        <v/>
      </c>
      <c r="T52" s="465" t="str">
        <f>IF(ISBLANK(BP_Annexe1A_Depenses!T52),"",BP_Annexe1A_Depenses!T52)</f>
        <v/>
      </c>
      <c r="U52" s="466" t="str">
        <f>IF(ISBLANK(BP_Annexe1A_Depenses!U52),"",BP_Annexe1A_Depenses!U52)</f>
        <v/>
      </c>
      <c r="V52" s="14"/>
      <c r="X52" s="691">
        <f t="shared" si="9"/>
        <v>0</v>
      </c>
      <c r="Y52" s="14"/>
      <c r="Z52" s="666"/>
      <c r="AA52" s="667"/>
      <c r="AB52" s="455"/>
      <c r="AC52" s="330"/>
      <c r="AD52" s="732"/>
      <c r="AE52" s="667"/>
      <c r="AF52" s="1270"/>
      <c r="AG52" s="247"/>
    </row>
    <row r="53" spans="1:33" ht="11.25" customHeight="1" x14ac:dyDescent="0.35">
      <c r="A53" s="1690"/>
      <c r="B53" s="1352"/>
      <c r="C53" s="1673"/>
      <c r="D53" s="1439" t="s">
        <v>555</v>
      </c>
      <c r="E53" s="1440"/>
      <c r="F53" s="911" t="s">
        <v>194</v>
      </c>
      <c r="G53" s="918" t="str">
        <f>IF(ISBLANK(BP_Annexe1A_Depenses!G53),"",BP_Annexe1A_Depenses!G53)</f>
        <v/>
      </c>
      <c r="H53" s="336" t="str">
        <f>IF(ISBLANK(BP_Annexe1A_Depenses!H53),"",BP_Annexe1A_Depenses!H53)</f>
        <v/>
      </c>
      <c r="I53" s="284"/>
      <c r="J53" s="330"/>
      <c r="K53" s="294" t="str">
        <f>IF(ISBLANK(BP_Annexe1A_Depenses!K53),"",BP_Annexe1A_Depenses!K53)</f>
        <v/>
      </c>
      <c r="L53" s="878" t="str">
        <f>IF(ISBLANK(BP_Annexe1A_Depenses!L53),"",BP_Annexe1A_Depenses!L53)</f>
        <v/>
      </c>
      <c r="M53" s="731">
        <f>IF(ISBLANK(BP_Annexe1A_Depenses!M53),"",BP_Annexe1A_Depenses!M53)</f>
        <v>0</v>
      </c>
      <c r="N53" s="308"/>
      <c r="O53" s="102"/>
      <c r="P53" s="488"/>
      <c r="Q53" s="707" t="str">
        <f>IF(ISBLANK(BP_Annexe1A_Depenses!Q53),"",BP_Annexe1A_Depenses!Q53)</f>
        <v/>
      </c>
      <c r="R53" s="459"/>
      <c r="S53" s="460"/>
      <c r="T53" s="465" t="str">
        <f>IF(ISBLANK(BP_Annexe1A_Depenses!T53),"",BP_Annexe1A_Depenses!T53)</f>
        <v/>
      </c>
      <c r="U53" s="466" t="str">
        <f>IF(ISBLANK(BP_Annexe1A_Depenses!U53),"",BP_Annexe1A_Depenses!U53)</f>
        <v/>
      </c>
      <c r="V53" s="874"/>
      <c r="X53" s="691">
        <f t="shared" si="9"/>
        <v>0</v>
      </c>
      <c r="Y53" s="304"/>
      <c r="Z53" s="666"/>
      <c r="AA53" s="667"/>
      <c r="AB53" s="455"/>
      <c r="AC53" s="330"/>
      <c r="AD53" s="732"/>
      <c r="AE53" s="667"/>
      <c r="AF53" s="1621"/>
      <c r="AG53" s="247"/>
    </row>
    <row r="54" spans="1:33" ht="11.25" customHeight="1" x14ac:dyDescent="0.35">
      <c r="A54" s="1690"/>
      <c r="B54" s="1352"/>
      <c r="C54" s="1673"/>
      <c r="D54" s="1439" t="s">
        <v>512</v>
      </c>
      <c r="E54" s="1440"/>
      <c r="F54" s="911" t="s">
        <v>319</v>
      </c>
      <c r="G54" s="918" t="str">
        <f>IF(ISBLANK(BP_Annexe1A_Depenses!G54),"",BP_Annexe1A_Depenses!G54)</f>
        <v/>
      </c>
      <c r="H54" s="336" t="str">
        <f>IF(ISBLANK(BP_Annexe1A_Depenses!H54),"",BP_Annexe1A_Depenses!H54)</f>
        <v/>
      </c>
      <c r="I54" s="284"/>
      <c r="J54" s="330"/>
      <c r="K54" s="294" t="str">
        <f>IF(ISBLANK(BP_Annexe1A_Depenses!K54),"",BP_Annexe1A_Depenses!K54)</f>
        <v/>
      </c>
      <c r="L54" s="878" t="str">
        <f>IF(ISBLANK(BP_Annexe1A_Depenses!L54),"",BP_Annexe1A_Depenses!L54)</f>
        <v/>
      </c>
      <c r="M54" s="731">
        <f>IF(ISBLANK(BP_Annexe1A_Depenses!M54),"",BP_Annexe1A_Depenses!M54)</f>
        <v>0</v>
      </c>
      <c r="N54" s="308"/>
      <c r="O54" s="102"/>
      <c r="P54" s="488"/>
      <c r="Q54" s="707" t="str">
        <f>IF(ISBLANK(BP_Annexe1A_Depenses!Q54),"",BP_Annexe1A_Depenses!Q54)</f>
        <v/>
      </c>
      <c r="R54" s="459"/>
      <c r="S54" s="460"/>
      <c r="T54" s="465" t="str">
        <f>IF(ISBLANK(BP_Annexe1A_Depenses!T54),"",BP_Annexe1A_Depenses!T54)</f>
        <v/>
      </c>
      <c r="U54" s="466" t="str">
        <f>IF(ISBLANK(BP_Annexe1A_Depenses!U54),"",BP_Annexe1A_Depenses!U54)</f>
        <v/>
      </c>
      <c r="V54" s="874"/>
      <c r="X54" s="691">
        <f t="shared" si="9"/>
        <v>0</v>
      </c>
      <c r="Y54" s="304"/>
      <c r="Z54" s="666"/>
      <c r="AA54" s="667"/>
      <c r="AB54" s="455"/>
      <c r="AC54" s="330"/>
      <c r="AD54" s="732"/>
      <c r="AE54" s="667"/>
      <c r="AF54" s="1622"/>
      <c r="AG54" s="247"/>
    </row>
    <row r="55" spans="1:33" ht="11.25" customHeight="1" x14ac:dyDescent="0.35">
      <c r="A55" s="1691"/>
      <c r="B55" s="1353"/>
      <c r="C55" s="1674"/>
      <c r="D55" s="1439" t="s">
        <v>511</v>
      </c>
      <c r="E55" s="1440"/>
      <c r="F55" s="912" t="s">
        <v>319</v>
      </c>
      <c r="G55" s="919" t="str">
        <f>IF(ISBLANK(BP_Annexe1A_Depenses!G55),"",BP_Annexe1A_Depenses!G55)</f>
        <v/>
      </c>
      <c r="H55" s="336" t="str">
        <f>IF(ISBLANK(BP_Annexe1A_Depenses!H55),"",BP_Annexe1A_Depenses!H55)</f>
        <v/>
      </c>
      <c r="I55" s="284" t="str">
        <f>IF(ISBLANK(BP_Annexe1A_Depenses!I55),"",BP_Annexe1A_Depenses!I55)</f>
        <v/>
      </c>
      <c r="J55" s="330" t="str">
        <f>IF(ISBLANK(BP_Annexe1A_Depenses!J55),"",BP_Annexe1A_Depenses!J55)</f>
        <v/>
      </c>
      <c r="K55" s="294" t="str">
        <f>IF(ISBLANK(BP_Annexe1A_Depenses!K55),"",BP_Annexe1A_Depenses!K55)</f>
        <v/>
      </c>
      <c r="L55" s="878" t="str">
        <f>IF(ISBLANK(BP_Annexe1A_Depenses!L55),"",BP_Annexe1A_Depenses!L55)</f>
        <v/>
      </c>
      <c r="M55" s="731">
        <f>IF(ISBLANK(BP_Annexe1A_Depenses!M55),"",BP_Annexe1A_Depenses!M55)</f>
        <v>0</v>
      </c>
      <c r="N55" s="879"/>
      <c r="O55" s="488"/>
      <c r="P55" s="488"/>
      <c r="Q55" s="707" t="str">
        <f>IF(ISBLANK(BP_Annexe1A_Depenses!Q55),"",BP_Annexe1A_Depenses!Q55)</f>
        <v/>
      </c>
      <c r="R55" s="459" t="str">
        <f>IF(ISBLANK(BP_Annexe1A_Depenses!R55),"",BP_Annexe1A_Depenses!R55)</f>
        <v/>
      </c>
      <c r="S55" s="460" t="str">
        <f>IF(ISBLANK(BP_Annexe1A_Depenses!S55),"",BP_Annexe1A_Depenses!S55)</f>
        <v/>
      </c>
      <c r="T55" s="465" t="str">
        <f>IF(ISBLANK(BP_Annexe1A_Depenses!T55),"",BP_Annexe1A_Depenses!T55)</f>
        <v/>
      </c>
      <c r="U55" s="466" t="str">
        <f>IF(ISBLANK(BP_Annexe1A_Depenses!U55),"",BP_Annexe1A_Depenses!U55)</f>
        <v/>
      </c>
      <c r="V55" s="874"/>
      <c r="X55" s="692">
        <f t="shared" si="9"/>
        <v>0</v>
      </c>
      <c r="Y55" s="304"/>
      <c r="Z55" s="666"/>
      <c r="AA55" s="667"/>
      <c r="AB55" s="455"/>
      <c r="AC55" s="330"/>
      <c r="AD55" s="732"/>
      <c r="AE55" s="667"/>
      <c r="AF55" s="1622"/>
      <c r="AG55" s="247"/>
    </row>
    <row r="56" spans="1:33" x14ac:dyDescent="0.35">
      <c r="A56" s="1398" t="s">
        <v>12</v>
      </c>
      <c r="B56" s="1399"/>
      <c r="C56" s="1399"/>
      <c r="D56" s="1399"/>
      <c r="E56" s="1399"/>
      <c r="F56" s="1399"/>
      <c r="G56" s="1399"/>
      <c r="H56" s="329">
        <f>IF(ISBLANK(BP_Annexe1A_Depenses!H56),"",BP_Annexe1A_Depenses!H56)</f>
        <v>0</v>
      </c>
      <c r="I56" s="285">
        <f>IF(ISBLANK(BP_Annexe1A_Depenses!I56),"",BP_Annexe1A_Depenses!I56)</f>
        <v>0</v>
      </c>
      <c r="J56" s="329">
        <f>IF(ISBLANK(BP_Annexe1A_Depenses!J56),"",BP_Annexe1A_Depenses!J56)</f>
        <v>0</v>
      </c>
      <c r="K56" s="282">
        <f>IF(ISBLANK(BP_Annexe1A_Depenses!K56),"",BP_Annexe1A_Depenses!K56)</f>
        <v>0</v>
      </c>
      <c r="L56" s="329">
        <f>IF(ISBLANK(BP_Annexe1A_Depenses!L56),"",BP_Annexe1A_Depenses!L56)</f>
        <v>0</v>
      </c>
      <c r="M56" s="693">
        <f>IF(ISBLANK(BP_Annexe1A_Depenses!M56),"",BP_Annexe1A_Depenses!M56)</f>
        <v>0</v>
      </c>
      <c r="N56" s="694" t="str">
        <f>IF(ISBLANK(BP_Annexe1A_Depenses!N56),"",BP_Annexe1A_Depenses!N56)</f>
        <v/>
      </c>
      <c r="O56" s="102"/>
      <c r="P56" s="84"/>
      <c r="Q56" s="693">
        <f>IF(ISBLANK(BP_Annexe1A_Depenses!Q56),"",BP_Annexe1A_Depenses!Q56)</f>
        <v>0</v>
      </c>
      <c r="R56" s="708">
        <f>IF(ISBLANK(BP_Annexe1A_Depenses!R56),"",BP_Annexe1A_Depenses!R56)</f>
        <v>0</v>
      </c>
      <c r="S56" s="709">
        <f>IF(ISBLANK(BP_Annexe1A_Depenses!S56),"",BP_Annexe1A_Depenses!S56)</f>
        <v>0</v>
      </c>
      <c r="T56" s="710">
        <f>IF(ISBLANK(BP_Annexe1A_Depenses!T56),"",BP_Annexe1A_Depenses!T56)</f>
        <v>0</v>
      </c>
      <c r="U56" s="711">
        <f>IF(ISBLANK(BP_Annexe1A_Depenses!U56),"",BP_Annexe1A_Depenses!U56)</f>
        <v>0</v>
      </c>
      <c r="V56" s="712" t="str">
        <f>IF(ISBLANK(BP_Annexe1A_Depenses!V56),"",BP_Annexe1A_Depenses!V56)</f>
        <v/>
      </c>
      <c r="X56" s="693">
        <f>SUM(X43:X55)</f>
        <v>0</v>
      </c>
      <c r="Y56" s="855" t="e">
        <f>X56/$X$78</f>
        <v>#DIV/0!</v>
      </c>
      <c r="Z56" s="169"/>
      <c r="AA56" s="329">
        <f t="shared" ref="AA56:AE56" si="10">SUM(AA43:AA55)</f>
        <v>0</v>
      </c>
      <c r="AB56" s="142">
        <f t="shared" si="10"/>
        <v>0</v>
      </c>
      <c r="AC56" s="329">
        <f t="shared" si="10"/>
        <v>0</v>
      </c>
      <c r="AD56" s="142">
        <f t="shared" si="10"/>
        <v>0</v>
      </c>
      <c r="AE56" s="329">
        <f t="shared" si="10"/>
        <v>0</v>
      </c>
      <c r="AF56" s="246"/>
      <c r="AG56" s="247"/>
    </row>
    <row r="57" spans="1:33" ht="11.25" customHeight="1" x14ac:dyDescent="0.35">
      <c r="A57" s="1677" t="s">
        <v>251</v>
      </c>
      <c r="B57" s="1677"/>
      <c r="C57" s="1677"/>
      <c r="D57" s="1677"/>
      <c r="E57" s="1677"/>
      <c r="F57" s="1677"/>
      <c r="G57" s="1677"/>
      <c r="H57" s="1179">
        <f>IF(ISBLANK(BP_Annexe1A_Depenses!H57),"",BP_Annexe1A_Depenses!H57)</f>
        <v>0</v>
      </c>
      <c r="I57" s="1180">
        <f>IF(ISBLANK(BP_Annexe1A_Depenses!I57),"",BP_Annexe1A_Depenses!I57)</f>
        <v>0</v>
      </c>
      <c r="J57" s="1179">
        <f>IF(ISBLANK(BP_Annexe1A_Depenses!J57),"",BP_Annexe1A_Depenses!J57)</f>
        <v>0</v>
      </c>
      <c r="K57" s="1181">
        <f>IF(ISBLANK(BP_Annexe1A_Depenses!K57),"",BP_Annexe1A_Depenses!K57)</f>
        <v>0</v>
      </c>
      <c r="L57" s="1179">
        <f>IF(ISBLANK(BP_Annexe1A_Depenses!L57),"",BP_Annexe1A_Depenses!L57)</f>
        <v>0</v>
      </c>
      <c r="M57" s="1184">
        <f>IF(ISBLANK(BP_Annexe1A_Depenses!M57),"",BP_Annexe1A_Depenses!M57)</f>
        <v>0</v>
      </c>
      <c r="N57" s="1183" t="str">
        <f>IF(ISBLANK(BP_Annexe1A_Depenses!N57),"",BP_Annexe1A_Depenses!N57)</f>
        <v/>
      </c>
      <c r="O57" s="102"/>
      <c r="P57" s="84"/>
      <c r="Q57" s="1184">
        <f>IF(ISBLANK(BP_Annexe1A_Depenses!Q57),"",BP_Annexe1A_Depenses!Q57)</f>
        <v>0</v>
      </c>
      <c r="R57" s="1184">
        <f>IF(ISBLANK(BP_Annexe1A_Depenses!R57),"",BP_Annexe1A_Depenses!R57)</f>
        <v>0</v>
      </c>
      <c r="S57" s="1184">
        <f>IF(ISBLANK(BP_Annexe1A_Depenses!S57),"",BP_Annexe1A_Depenses!S57)</f>
        <v>0</v>
      </c>
      <c r="T57" s="1184">
        <f>IF(ISBLANK(BP_Annexe1A_Depenses!T57),"",BP_Annexe1A_Depenses!T57)</f>
        <v>0</v>
      </c>
      <c r="U57" s="1184">
        <f>IF(ISBLANK(BP_Annexe1A_Depenses!U57),"",BP_Annexe1A_Depenses!U57)</f>
        <v>0</v>
      </c>
      <c r="V57" s="1183" t="str">
        <f>IF(ISBLANK(BP_Annexe1A_Depenses!V57),"",BP_Annexe1A_Depenses!V57)</f>
        <v/>
      </c>
      <c r="W57" s="409"/>
      <c r="X57" s="1184">
        <f t="shared" ref="X57" si="11">X18+X41+X56</f>
        <v>0</v>
      </c>
      <c r="Y57" s="1183" t="e">
        <f>X57/$X$78</f>
        <v>#DIV/0!</v>
      </c>
      <c r="Z57" s="1219"/>
      <c r="AA57" s="1220">
        <f>AA18+AA41+AA56</f>
        <v>0</v>
      </c>
      <c r="AB57" s="1221">
        <f t="shared" ref="AB57:AE57" si="12">AB18+AB41+AB56</f>
        <v>0</v>
      </c>
      <c r="AC57" s="1220">
        <f t="shared" si="12"/>
        <v>0</v>
      </c>
      <c r="AD57" s="1221">
        <f t="shared" si="12"/>
        <v>0</v>
      </c>
      <c r="AE57" s="1220">
        <f t="shared" si="12"/>
        <v>0</v>
      </c>
      <c r="AF57" s="1222"/>
      <c r="AG57" s="247"/>
    </row>
    <row r="58" spans="1:33" ht="11.25" customHeight="1" x14ac:dyDescent="0.35">
      <c r="A58" s="145" t="s">
        <v>13</v>
      </c>
      <c r="B58" s="1329" t="s">
        <v>147</v>
      </c>
      <c r="C58" s="1330"/>
      <c r="D58" s="1330"/>
      <c r="E58" s="1330"/>
      <c r="F58" s="1330"/>
      <c r="G58" s="1330"/>
      <c r="H58" s="1330"/>
      <c r="I58" s="1330"/>
      <c r="J58" s="1330"/>
      <c r="K58" s="1330"/>
      <c r="L58" s="1330"/>
      <c r="M58" s="1330"/>
      <c r="N58" s="1330"/>
      <c r="O58" s="102"/>
      <c r="P58" s="84"/>
      <c r="Q58" s="714"/>
      <c r="R58" s="725"/>
      <c r="S58" s="725"/>
      <c r="T58" s="725"/>
      <c r="U58" s="725"/>
      <c r="V58" s="615"/>
      <c r="W58" s="409"/>
      <c r="X58" s="847"/>
      <c r="Y58" s="848"/>
      <c r="Z58" s="848"/>
      <c r="AA58" s="848"/>
      <c r="AB58" s="848"/>
      <c r="AC58" s="848"/>
      <c r="AD58" s="848"/>
      <c r="AE58" s="848"/>
      <c r="AF58" s="854"/>
      <c r="AG58" s="247"/>
    </row>
    <row r="59" spans="1:33" ht="11.25" customHeight="1" x14ac:dyDescent="0.35">
      <c r="A59" s="18" t="s">
        <v>14</v>
      </c>
      <c r="B59" s="1352">
        <v>64</v>
      </c>
      <c r="C59" s="1672" t="s">
        <v>538</v>
      </c>
      <c r="D59" s="46" t="str">
        <f>IF(ISBLANK(BP_Annexe1A_Depenses!D59),"",BP_Annexe1A_Depenses!D59)</f>
        <v/>
      </c>
      <c r="E59" s="907" t="s">
        <v>322</v>
      </c>
      <c r="F59" s="908" t="s">
        <v>194</v>
      </c>
      <c r="G59" s="351"/>
      <c r="H59" s="421"/>
      <c r="I59" s="290" t="str">
        <f>IF(ISBLANK(BP_Annexe1A_Depenses!I59),"",BP_Annexe1A_Depenses!I59)</f>
        <v/>
      </c>
      <c r="J59" s="508"/>
      <c r="K59" s="353"/>
      <c r="L59" s="508"/>
      <c r="M59" s="727">
        <f>IF(ISBLANK(BP_Annexe1A_Depenses!M59),"",BP_Annexe1A_Depenses!M59)</f>
        <v>0</v>
      </c>
      <c r="N59" s="1685" t="str">
        <f>IF(ISBLANK(BP_Annexe1A_Depenses!N59),"",BP_Annexe1A_Depenses!N59)</f>
        <v/>
      </c>
      <c r="O59" s="84"/>
      <c r="P59" s="84"/>
      <c r="Q59" s="902" t="str">
        <f>IF(ISBLANK(BP_Annexe1A_Depenses!Q59),"",BP_Annexe1A_Depenses!Q59)</f>
        <v/>
      </c>
      <c r="R59" s="487" t="str">
        <f>IF(ISBLANK(BP_Annexe1A_Depenses!R59),"",BP_Annexe1A_Depenses!R59)</f>
        <v/>
      </c>
      <c r="S59" s="895" t="str">
        <f>IF(ISBLANK(BP_Annexe1A_Depenses!S59),"",BP_Annexe1A_Depenses!S59)</f>
        <v/>
      </c>
      <c r="T59" s="897" t="str">
        <f>IF(ISBLANK(BP_Annexe1A_Depenses!T59),"",BP_Annexe1A_Depenses!T59)</f>
        <v/>
      </c>
      <c r="U59" s="895" t="str">
        <f>IF(ISBLANK(BP_Annexe1A_Depenses!U59),"",BP_Annexe1A_Depenses!U59)</f>
        <v/>
      </c>
      <c r="V59" s="1355" t="str">
        <f>IF(ISBLANK(BP_Annexe1A_Depenses!V59),"",BP_Annexe1A_Depenses!V59)</f>
        <v/>
      </c>
      <c r="X59" s="698">
        <f t="shared" ref="X59:X72" si="13">SUM(AA59:AE59)</f>
        <v>0</v>
      </c>
      <c r="Y59" s="1355" t="e">
        <f>SUM(X59:X64)/$X$78</f>
        <v>#DIV/0!</v>
      </c>
      <c r="Z59" s="342"/>
      <c r="AA59" s="421"/>
      <c r="AB59" s="662"/>
      <c r="AC59" s="508"/>
      <c r="AD59" s="353"/>
      <c r="AE59" s="508"/>
      <c r="AF59" s="1633"/>
      <c r="AG59" s="247"/>
    </row>
    <row r="60" spans="1:33" ht="11.25" customHeight="1" x14ac:dyDescent="0.35">
      <c r="A60" s="18" t="s">
        <v>15</v>
      </c>
      <c r="B60" s="1352"/>
      <c r="C60" s="1673"/>
      <c r="D60" s="46" t="str">
        <f>IF(ISBLANK(BP_Annexe1A_Depenses!D60),"",BP_Annexe1A_Depenses!D60)</f>
        <v/>
      </c>
      <c r="E60" s="907" t="s">
        <v>198</v>
      </c>
      <c r="F60" s="909" t="s">
        <v>194</v>
      </c>
      <c r="G60" s="352"/>
      <c r="H60" s="330"/>
      <c r="I60" s="294" t="str">
        <f>IF(ISBLANK(BP_Annexe1A_Depenses!I60),"",BP_Annexe1A_Depenses!I60)</f>
        <v/>
      </c>
      <c r="J60" s="354"/>
      <c r="K60" s="353"/>
      <c r="L60" s="354"/>
      <c r="M60" s="727">
        <f>IF(ISBLANK(BP_Annexe1A_Depenses!M60),"",BP_Annexe1A_Depenses!M60)</f>
        <v>0</v>
      </c>
      <c r="N60" s="1685" t="str">
        <f>IF(ISBLANK(BP_Annexe1A_Depenses!N60),"",BP_Annexe1A_Depenses!N60)</f>
        <v/>
      </c>
      <c r="O60" s="84"/>
      <c r="P60" s="84"/>
      <c r="Q60" s="903" t="str">
        <f>IF(ISBLANK(BP_Annexe1A_Depenses!Q60),"",BP_Annexe1A_Depenses!Q60)</f>
        <v/>
      </c>
      <c r="R60" s="471" t="str">
        <f>IF(ISBLANK(BP_Annexe1A_Depenses!R60),"",BP_Annexe1A_Depenses!R60)</f>
        <v/>
      </c>
      <c r="S60" s="904" t="str">
        <f>IF(ISBLANK(BP_Annexe1A_Depenses!S60),"",BP_Annexe1A_Depenses!S60)</f>
        <v/>
      </c>
      <c r="T60" s="897" t="str">
        <f>IF(ISBLANK(BP_Annexe1A_Depenses!T60),"",BP_Annexe1A_Depenses!T60)</f>
        <v/>
      </c>
      <c r="U60" s="904" t="str">
        <f>IF(ISBLANK(BP_Annexe1A_Depenses!U60),"",BP_Annexe1A_Depenses!U60)</f>
        <v/>
      </c>
      <c r="V60" s="1355" t="str">
        <f>IF(ISBLANK(BP_Annexe1A_Depenses!V60),"",BP_Annexe1A_Depenses!V60)</f>
        <v/>
      </c>
      <c r="X60" s="698">
        <f t="shared" si="13"/>
        <v>0</v>
      </c>
      <c r="Y60" s="1355"/>
      <c r="Z60" s="335"/>
      <c r="AA60" s="330"/>
      <c r="AB60" s="669"/>
      <c r="AC60" s="885"/>
      <c r="AD60" s="353"/>
      <c r="AE60" s="885"/>
      <c r="AF60" s="1633"/>
      <c r="AG60" s="247"/>
    </row>
    <row r="61" spans="1:33" ht="11.25" customHeight="1" x14ac:dyDescent="0.35">
      <c r="A61" s="18" t="s">
        <v>199</v>
      </c>
      <c r="B61" s="1352"/>
      <c r="C61" s="1673"/>
      <c r="D61" s="46" t="str">
        <f>IF(ISBLANK(BP_Annexe1A_Depenses!D61),"",BP_Annexe1A_Depenses!D61)</f>
        <v/>
      </c>
      <c r="E61" s="907" t="s">
        <v>323</v>
      </c>
      <c r="F61" s="909" t="s">
        <v>319</v>
      </c>
      <c r="G61" s="352"/>
      <c r="H61" s="330"/>
      <c r="I61" s="353"/>
      <c r="J61" s="336" t="str">
        <f>IF(ISBLANK(BP_Annexe1A_Depenses!J61),"",BP_Annexe1A_Depenses!J61)</f>
        <v/>
      </c>
      <c r="K61" s="353"/>
      <c r="L61" s="336" t="str">
        <f>IF(ISBLANK(BP_Annexe1A_Depenses!L61),"",BP_Annexe1A_Depenses!L61)</f>
        <v/>
      </c>
      <c r="M61" s="727">
        <f>IF(ISBLANK(BP_Annexe1A_Depenses!M61),"",BP_Annexe1A_Depenses!M61)</f>
        <v>0</v>
      </c>
      <c r="N61" s="1685" t="str">
        <f>IF(ISBLANK(BP_Annexe1A_Depenses!N61),"",BP_Annexe1A_Depenses!N61)</f>
        <v/>
      </c>
      <c r="O61" s="84"/>
      <c r="P61" s="84"/>
      <c r="Q61" s="903" t="str">
        <f>IF(ISBLANK(BP_Annexe1A_Depenses!Q61),"",BP_Annexe1A_Depenses!Q61)</f>
        <v/>
      </c>
      <c r="R61" s="900" t="str">
        <f>IF(ISBLANK(BP_Annexe1A_Depenses!R61),"",BP_Annexe1A_Depenses!R61)</f>
        <v/>
      </c>
      <c r="S61" s="905" t="str">
        <f>IF(ISBLANK(BP_Annexe1A_Depenses!S61),"",BP_Annexe1A_Depenses!S61)</f>
        <v/>
      </c>
      <c r="T61" s="897" t="str">
        <f>IF(ISBLANK(BP_Annexe1A_Depenses!T61),"",BP_Annexe1A_Depenses!T61)</f>
        <v/>
      </c>
      <c r="U61" s="905" t="str">
        <f>IF(ISBLANK(BP_Annexe1A_Depenses!U61),"",BP_Annexe1A_Depenses!U61)</f>
        <v/>
      </c>
      <c r="V61" s="1355" t="str">
        <f>IF(ISBLANK(BP_Annexe1A_Depenses!V61),"",BP_Annexe1A_Depenses!V61)</f>
        <v/>
      </c>
      <c r="X61" s="698">
        <f t="shared" si="13"/>
        <v>0</v>
      </c>
      <c r="Y61" s="1355"/>
      <c r="Z61" s="335"/>
      <c r="AA61" s="330"/>
      <c r="AB61" s="353"/>
      <c r="AC61" s="667"/>
      <c r="AD61" s="353"/>
      <c r="AE61" s="667"/>
      <c r="AF61" s="1639"/>
      <c r="AG61" s="247"/>
    </row>
    <row r="62" spans="1:33" ht="11.25" customHeight="1" x14ac:dyDescent="0.35">
      <c r="A62" s="18" t="s">
        <v>86</v>
      </c>
      <c r="B62" s="1352"/>
      <c r="C62" s="1673"/>
      <c r="D62" s="46" t="str">
        <f>IF(ISBLANK(BP_Annexe1A_Depenses!D62),"",BP_Annexe1A_Depenses!D62)</f>
        <v/>
      </c>
      <c r="E62" s="907" t="s">
        <v>324</v>
      </c>
      <c r="F62" s="909" t="s">
        <v>319</v>
      </c>
      <c r="G62" s="352"/>
      <c r="H62" s="330"/>
      <c r="I62" s="353"/>
      <c r="J62" s="336" t="str">
        <f>IF(ISBLANK(BP_Annexe1A_Depenses!J62),"",BP_Annexe1A_Depenses!J62)</f>
        <v/>
      </c>
      <c r="K62" s="353"/>
      <c r="L62" s="336" t="str">
        <f>IF(ISBLANK(BP_Annexe1A_Depenses!L62),"",BP_Annexe1A_Depenses!L62)</f>
        <v/>
      </c>
      <c r="M62" s="727">
        <f>IF(ISBLANK(BP_Annexe1A_Depenses!M62),"",BP_Annexe1A_Depenses!M62)</f>
        <v>0</v>
      </c>
      <c r="N62" s="1685" t="str">
        <f>IF(ISBLANK(BP_Annexe1A_Depenses!N62),"",BP_Annexe1A_Depenses!N62)</f>
        <v/>
      </c>
      <c r="O62" s="84"/>
      <c r="P62" s="84"/>
      <c r="Q62" s="903" t="str">
        <f>IF(ISBLANK(BP_Annexe1A_Depenses!Q62),"",BP_Annexe1A_Depenses!Q62)</f>
        <v/>
      </c>
      <c r="R62" s="900" t="str">
        <f>IF(ISBLANK(BP_Annexe1A_Depenses!R62),"",BP_Annexe1A_Depenses!R62)</f>
        <v/>
      </c>
      <c r="S62" s="905" t="str">
        <f>IF(ISBLANK(BP_Annexe1A_Depenses!S62),"",BP_Annexe1A_Depenses!S62)</f>
        <v/>
      </c>
      <c r="T62" s="897" t="str">
        <f>IF(ISBLANK(BP_Annexe1A_Depenses!T62),"",BP_Annexe1A_Depenses!T62)</f>
        <v/>
      </c>
      <c r="U62" s="905" t="str">
        <f>IF(ISBLANK(BP_Annexe1A_Depenses!U62),"",BP_Annexe1A_Depenses!U62)</f>
        <v/>
      </c>
      <c r="V62" s="1355" t="str">
        <f>IF(ISBLANK(BP_Annexe1A_Depenses!V62),"",BP_Annexe1A_Depenses!V62)</f>
        <v/>
      </c>
      <c r="X62" s="698">
        <f t="shared" si="13"/>
        <v>0</v>
      </c>
      <c r="Y62" s="1355"/>
      <c r="Z62" s="335"/>
      <c r="AA62" s="330"/>
      <c r="AB62" s="353"/>
      <c r="AC62" s="667"/>
      <c r="AD62" s="353"/>
      <c r="AE62" s="667"/>
      <c r="AF62" s="1639"/>
      <c r="AG62" s="247"/>
    </row>
    <row r="63" spans="1:33" ht="11.25" customHeight="1" x14ac:dyDescent="0.35">
      <c r="A63" s="18" t="s">
        <v>167</v>
      </c>
      <c r="B63" s="1352"/>
      <c r="C63" s="1673"/>
      <c r="D63" s="1664" t="s">
        <v>325</v>
      </c>
      <c r="E63" s="910" t="str">
        <f>IF(ISBLANK(BP_Annexe1A_Depenses!E63),"",BP_Annexe1A_Depenses!E63)</f>
        <v/>
      </c>
      <c r="F63" s="908" t="s">
        <v>194</v>
      </c>
      <c r="G63" s="352"/>
      <c r="H63" s="330"/>
      <c r="I63" s="294" t="str">
        <f>IF(ISBLANK(BP_Annexe1A_Depenses!I63),"",BP_Annexe1A_Depenses!I63)</f>
        <v/>
      </c>
      <c r="J63" s="354"/>
      <c r="K63" s="353"/>
      <c r="L63" s="354"/>
      <c r="M63" s="727">
        <f>IF(ISBLANK(BP_Annexe1A_Depenses!M63),"",BP_Annexe1A_Depenses!M63)</f>
        <v>0</v>
      </c>
      <c r="N63" s="1685" t="str">
        <f>IF(ISBLANK(BP_Annexe1A_Depenses!N63),"",BP_Annexe1A_Depenses!N63)</f>
        <v/>
      </c>
      <c r="O63" s="84"/>
      <c r="P63" s="84"/>
      <c r="Q63" s="903" t="str">
        <f>IF(ISBLANK(BP_Annexe1A_Depenses!Q63),"",BP_Annexe1A_Depenses!Q63)</f>
        <v/>
      </c>
      <c r="R63" s="471" t="str">
        <f>IF(ISBLANK(BP_Annexe1A_Depenses!R63),"",BP_Annexe1A_Depenses!R63)</f>
        <v/>
      </c>
      <c r="S63" s="904" t="str">
        <f>IF(ISBLANK(BP_Annexe1A_Depenses!S63),"",BP_Annexe1A_Depenses!S63)</f>
        <v/>
      </c>
      <c r="T63" s="897" t="str">
        <f>IF(ISBLANK(BP_Annexe1A_Depenses!T63),"",BP_Annexe1A_Depenses!T63)</f>
        <v/>
      </c>
      <c r="U63" s="904" t="str">
        <f>IF(ISBLANK(BP_Annexe1A_Depenses!U63),"",BP_Annexe1A_Depenses!U63)</f>
        <v/>
      </c>
      <c r="V63" s="1355" t="str">
        <f>IF(ISBLANK(BP_Annexe1A_Depenses!V63),"",BP_Annexe1A_Depenses!V63)</f>
        <v/>
      </c>
      <c r="X63" s="698">
        <f t="shared" si="13"/>
        <v>0</v>
      </c>
      <c r="Y63" s="1355"/>
      <c r="Z63" s="335"/>
      <c r="AA63" s="330"/>
      <c r="AB63" s="669"/>
      <c r="AC63" s="885"/>
      <c r="AD63" s="353"/>
      <c r="AE63" s="885"/>
      <c r="AF63" s="1639"/>
      <c r="AG63" s="247"/>
    </row>
    <row r="64" spans="1:33" ht="11.25" customHeight="1" x14ac:dyDescent="0.35">
      <c r="A64" s="18" t="s">
        <v>326</v>
      </c>
      <c r="B64" s="1353"/>
      <c r="C64" s="1674"/>
      <c r="D64" s="1665"/>
      <c r="E64" s="910" t="str">
        <f>IF(ISBLANK(BP_Annexe1A_Depenses!E64),"",BP_Annexe1A_Depenses!E64)</f>
        <v/>
      </c>
      <c r="F64" s="909" t="s">
        <v>319</v>
      </c>
      <c r="G64" s="352"/>
      <c r="H64" s="330"/>
      <c r="I64" s="353"/>
      <c r="J64" s="336" t="str">
        <f>IF(ISBLANK(BP_Annexe1A_Depenses!J64),"",BP_Annexe1A_Depenses!J64)</f>
        <v/>
      </c>
      <c r="K64" s="353"/>
      <c r="L64" s="336" t="str">
        <f>IF(ISBLANK(BP_Annexe1A_Depenses!L64),"",BP_Annexe1A_Depenses!L64)</f>
        <v/>
      </c>
      <c r="M64" s="728">
        <f>IF(ISBLANK(BP_Annexe1A_Depenses!M64),"",BP_Annexe1A_Depenses!M64)</f>
        <v>0</v>
      </c>
      <c r="N64" s="1685" t="str">
        <f>IF(ISBLANK(BP_Annexe1A_Depenses!N64),"",BP_Annexe1A_Depenses!N64)</f>
        <v/>
      </c>
      <c r="O64" s="84"/>
      <c r="P64" s="84"/>
      <c r="Q64" s="906" t="str">
        <f>IF(ISBLANK(BP_Annexe1A_Depenses!Q64),"",BP_Annexe1A_Depenses!Q64)</f>
        <v/>
      </c>
      <c r="R64" s="900" t="str">
        <f>IF(ISBLANK(BP_Annexe1A_Depenses!R64),"",BP_Annexe1A_Depenses!R64)</f>
        <v/>
      </c>
      <c r="S64" s="905" t="str">
        <f>IF(ISBLANK(BP_Annexe1A_Depenses!S64),"",BP_Annexe1A_Depenses!S64)</f>
        <v/>
      </c>
      <c r="T64" s="897" t="str">
        <f>IF(ISBLANK(BP_Annexe1A_Depenses!T64),"",BP_Annexe1A_Depenses!T64)</f>
        <v/>
      </c>
      <c r="U64" s="905" t="str">
        <f>IF(ISBLANK(BP_Annexe1A_Depenses!U64),"",BP_Annexe1A_Depenses!U64)</f>
        <v/>
      </c>
      <c r="V64" s="1355" t="str">
        <f>IF(ISBLANK(BP_Annexe1A_Depenses!V64),"",BP_Annexe1A_Depenses!V64)</f>
        <v/>
      </c>
      <c r="X64" s="699">
        <f t="shared" si="13"/>
        <v>0</v>
      </c>
      <c r="Y64" s="1355"/>
      <c r="Z64" s="335"/>
      <c r="AA64" s="330"/>
      <c r="AB64" s="353"/>
      <c r="AC64" s="667"/>
      <c r="AD64" s="353"/>
      <c r="AE64" s="667"/>
      <c r="AF64" s="1639"/>
      <c r="AG64" s="247"/>
    </row>
    <row r="65" spans="1:34" ht="11.25" customHeight="1" x14ac:dyDescent="0.35">
      <c r="A65" s="1669" t="s">
        <v>16</v>
      </c>
      <c r="B65" s="1351" t="s">
        <v>22</v>
      </c>
      <c r="C65" s="1617" t="s">
        <v>224</v>
      </c>
      <c r="D65" s="46" t="str">
        <f>IF(ISBLANK(BP_Annexe1A_Depenses!D65),"",BP_Annexe1A_Depenses!D65)</f>
        <v/>
      </c>
      <c r="E65" s="910" t="str">
        <f>IF(ISBLANK(BP_Annexe1A_Depenses!E65),"",BP_Annexe1A_Depenses!E65)</f>
        <v/>
      </c>
      <c r="F65" s="332" t="str">
        <f>IF(ISBLANK(BP_Annexe1A_Depenses!F65),"",BP_Annexe1A_Depenses!F65)</f>
        <v/>
      </c>
      <c r="G65" s="917" t="str">
        <f>IF(ISBLANK(BP_Annexe1A_Depenses!G65),"",BP_Annexe1A_Depenses!G65)</f>
        <v/>
      </c>
      <c r="H65" s="336" t="str">
        <f>IF(ISBLANK(BP_Annexe1A_Depenses!H65),"",BP_Annexe1A_Depenses!H65)</f>
        <v/>
      </c>
      <c r="I65" s="284" t="str">
        <f>IF(ISBLANK(BP_Annexe1A_Depenses!I65),"",BP_Annexe1A_Depenses!I65)</f>
        <v/>
      </c>
      <c r="J65" s="454" t="str">
        <f>IF(ISBLANK(BP_Annexe1A_Depenses!J65),"",BP_Annexe1A_Depenses!J65)</f>
        <v/>
      </c>
      <c r="K65" s="353"/>
      <c r="L65" s="336" t="str">
        <f>IF(ISBLANK(BP_Annexe1A_Depenses!L65),"",BP_Annexe1A_Depenses!L65)</f>
        <v/>
      </c>
      <c r="M65" s="728">
        <f>IF(ISBLANK(BP_Annexe1A_Depenses!M65),"",BP_Annexe1A_Depenses!M65)</f>
        <v>0</v>
      </c>
      <c r="N65" s="1686" t="str">
        <f>IF(ISBLANK(BP_Annexe1A_Depenses!N65),"",BP_Annexe1A_Depenses!N65)</f>
        <v/>
      </c>
      <c r="O65" s="102"/>
      <c r="P65" s="84"/>
      <c r="Q65" s="699" t="str">
        <f>IF(ISBLANK(BP_Annexe1A_Depenses!Q65),"",BP_Annexe1A_Depenses!Q65)</f>
        <v/>
      </c>
      <c r="R65" s="459" t="str">
        <f>IF(ISBLANK(BP_Annexe1A_Depenses!R65),"",BP_Annexe1A_Depenses!R65)</f>
        <v/>
      </c>
      <c r="S65" s="460" t="str">
        <f>IF(ISBLANK(BP_Annexe1A_Depenses!S65),"",BP_Annexe1A_Depenses!S65)</f>
        <v/>
      </c>
      <c r="T65" s="897" t="str">
        <f>IF(ISBLANK(BP_Annexe1A_Depenses!T65),"",BP_Annexe1A_Depenses!T65)</f>
        <v/>
      </c>
      <c r="U65" s="462" t="str">
        <f>IF(ISBLANK(BP_Annexe1A_Depenses!U65),"",BP_Annexe1A_Depenses!U65)</f>
        <v/>
      </c>
      <c r="V65" s="1360" t="str">
        <f>IF(ISBLANK(BP_Annexe1A_Depenses!V65),"",BP_Annexe1A_Depenses!V65)</f>
        <v/>
      </c>
      <c r="X65" s="699">
        <f t="shared" si="13"/>
        <v>0</v>
      </c>
      <c r="Y65" s="1360" t="e">
        <f>SUM(X65:X67)/$X$78</f>
        <v>#DIV/0!</v>
      </c>
      <c r="Z65" s="666"/>
      <c r="AA65" s="667"/>
      <c r="AB65" s="455"/>
      <c r="AC65" s="330"/>
      <c r="AD65" s="353"/>
      <c r="AE65" s="667"/>
      <c r="AF65" s="1639"/>
      <c r="AG65" s="247"/>
    </row>
    <row r="66" spans="1:34" ht="11.25" customHeight="1" x14ac:dyDescent="0.35">
      <c r="A66" s="1670"/>
      <c r="B66" s="1352"/>
      <c r="C66" s="1687"/>
      <c r="D66" s="46" t="str">
        <f>IF(ISBLANK(BP_Annexe1A_Depenses!D66),"",BP_Annexe1A_Depenses!D66)</f>
        <v/>
      </c>
      <c r="E66" s="910" t="str">
        <f>IF(ISBLANK(BP_Annexe1A_Depenses!E66),"",BP_Annexe1A_Depenses!E66)</f>
        <v/>
      </c>
      <c r="F66" s="332" t="str">
        <f>IF(ISBLANK(BP_Annexe1A_Depenses!F66),"",BP_Annexe1A_Depenses!F66)</f>
        <v/>
      </c>
      <c r="G66" s="917" t="str">
        <f>IF(ISBLANK(BP_Annexe1A_Depenses!G66),"",BP_Annexe1A_Depenses!G66)</f>
        <v/>
      </c>
      <c r="H66" s="336" t="str">
        <f>IF(ISBLANK(BP_Annexe1A_Depenses!H66),"",BP_Annexe1A_Depenses!H66)</f>
        <v/>
      </c>
      <c r="I66" s="284" t="str">
        <f>IF(ISBLANK(BP_Annexe1A_Depenses!I66),"",BP_Annexe1A_Depenses!I66)</f>
        <v/>
      </c>
      <c r="J66" s="454" t="str">
        <f>IF(ISBLANK(BP_Annexe1A_Depenses!J66),"",BP_Annexe1A_Depenses!J66)</f>
        <v/>
      </c>
      <c r="K66" s="353"/>
      <c r="L66" s="336" t="str">
        <f>IF(ISBLANK(BP_Annexe1A_Depenses!L66),"",BP_Annexe1A_Depenses!L66)</f>
        <v/>
      </c>
      <c r="M66" s="728">
        <f>IF(ISBLANK(BP_Annexe1A_Depenses!M66),"",BP_Annexe1A_Depenses!M66)</f>
        <v>0</v>
      </c>
      <c r="N66" s="1686" t="str">
        <f>IF(ISBLANK(BP_Annexe1A_Depenses!N66),"",BP_Annexe1A_Depenses!N66)</f>
        <v/>
      </c>
      <c r="O66" s="102"/>
      <c r="P66" s="84"/>
      <c r="Q66" s="699" t="str">
        <f>IF(ISBLANK(BP_Annexe1A_Depenses!Q66),"",BP_Annexe1A_Depenses!Q66)</f>
        <v/>
      </c>
      <c r="R66" s="459" t="str">
        <f>IF(ISBLANK(BP_Annexe1A_Depenses!R66),"",BP_Annexe1A_Depenses!R66)</f>
        <v/>
      </c>
      <c r="S66" s="460" t="str">
        <f>IF(ISBLANK(BP_Annexe1A_Depenses!S66),"",BP_Annexe1A_Depenses!S66)</f>
        <v/>
      </c>
      <c r="T66" s="897" t="str">
        <f>IF(ISBLANK(BP_Annexe1A_Depenses!T66),"",BP_Annexe1A_Depenses!T66)</f>
        <v/>
      </c>
      <c r="U66" s="462" t="str">
        <f>IF(ISBLANK(BP_Annexe1A_Depenses!U66),"",BP_Annexe1A_Depenses!U66)</f>
        <v/>
      </c>
      <c r="V66" s="1360" t="str">
        <f>IF(ISBLANK(BP_Annexe1A_Depenses!V66),"",BP_Annexe1A_Depenses!V66)</f>
        <v/>
      </c>
      <c r="X66" s="699">
        <f t="shared" si="13"/>
        <v>0</v>
      </c>
      <c r="Y66" s="1360"/>
      <c r="Z66" s="666"/>
      <c r="AA66" s="667"/>
      <c r="AB66" s="455"/>
      <c r="AC66" s="330"/>
      <c r="AD66" s="353"/>
      <c r="AE66" s="667"/>
      <c r="AF66" s="1639"/>
      <c r="AG66" s="247"/>
    </row>
    <row r="67" spans="1:34" ht="11.25" customHeight="1" x14ac:dyDescent="0.35">
      <c r="A67" s="1671"/>
      <c r="B67" s="1353"/>
      <c r="C67" s="1688"/>
      <c r="D67" s="47" t="str">
        <f>IF(ISBLANK(BP_Annexe1A_Depenses!D67),"",BP_Annexe1A_Depenses!D67)</f>
        <v/>
      </c>
      <c r="E67" s="910" t="str">
        <f>IF(ISBLANK(BP_Annexe1A_Depenses!E67),"",BP_Annexe1A_Depenses!E67)</f>
        <v/>
      </c>
      <c r="F67" s="332" t="str">
        <f>IF(ISBLANK(BP_Annexe1A_Depenses!F67),"",BP_Annexe1A_Depenses!F67)</f>
        <v/>
      </c>
      <c r="G67" s="917" t="str">
        <f>IF(ISBLANK(BP_Annexe1A_Depenses!G67),"",BP_Annexe1A_Depenses!G67)</f>
        <v/>
      </c>
      <c r="H67" s="336" t="str">
        <f>IF(ISBLANK(BP_Annexe1A_Depenses!H67),"",BP_Annexe1A_Depenses!H67)</f>
        <v/>
      </c>
      <c r="I67" s="284" t="str">
        <f>IF(ISBLANK(BP_Annexe1A_Depenses!I67),"",BP_Annexe1A_Depenses!I67)</f>
        <v/>
      </c>
      <c r="J67" s="454" t="str">
        <f>IF(ISBLANK(BP_Annexe1A_Depenses!J67),"",BP_Annexe1A_Depenses!J67)</f>
        <v/>
      </c>
      <c r="K67" s="353"/>
      <c r="L67" s="336" t="str">
        <f>IF(ISBLANK(BP_Annexe1A_Depenses!L67),"",BP_Annexe1A_Depenses!L67)</f>
        <v/>
      </c>
      <c r="M67" s="728">
        <f>IF(ISBLANK(BP_Annexe1A_Depenses!M67),"",BP_Annexe1A_Depenses!M67)</f>
        <v>0</v>
      </c>
      <c r="N67" s="1686" t="str">
        <f>IF(ISBLANK(BP_Annexe1A_Depenses!N67),"",BP_Annexe1A_Depenses!N67)</f>
        <v/>
      </c>
      <c r="O67" s="102"/>
      <c r="P67" s="84"/>
      <c r="Q67" s="699" t="str">
        <f>IF(ISBLANK(BP_Annexe1A_Depenses!Q67),"",BP_Annexe1A_Depenses!Q67)</f>
        <v/>
      </c>
      <c r="R67" s="459" t="str">
        <f>IF(ISBLANK(BP_Annexe1A_Depenses!R67),"",BP_Annexe1A_Depenses!R67)</f>
        <v/>
      </c>
      <c r="S67" s="460" t="str">
        <f>IF(ISBLANK(BP_Annexe1A_Depenses!S67),"",BP_Annexe1A_Depenses!S67)</f>
        <v/>
      </c>
      <c r="T67" s="897" t="str">
        <f>IF(ISBLANK(BP_Annexe1A_Depenses!T67),"",BP_Annexe1A_Depenses!T67)</f>
        <v/>
      </c>
      <c r="U67" s="462" t="str">
        <f>IF(ISBLANK(BP_Annexe1A_Depenses!U67),"",BP_Annexe1A_Depenses!U67)</f>
        <v/>
      </c>
      <c r="V67" s="1360" t="str">
        <f>IF(ISBLANK(BP_Annexe1A_Depenses!V67),"",BP_Annexe1A_Depenses!V67)</f>
        <v/>
      </c>
      <c r="X67" s="699">
        <f t="shared" si="13"/>
        <v>0</v>
      </c>
      <c r="Y67" s="1360"/>
      <c r="Z67" s="666"/>
      <c r="AA67" s="667"/>
      <c r="AB67" s="455"/>
      <c r="AC67" s="330"/>
      <c r="AD67" s="353"/>
      <c r="AE67" s="667"/>
      <c r="AF67" s="1639"/>
      <c r="AG67" s="247"/>
    </row>
    <row r="68" spans="1:34" ht="14.5" customHeight="1" x14ac:dyDescent="0.35">
      <c r="A68" s="1669" t="s">
        <v>17</v>
      </c>
      <c r="B68" s="1351" t="s">
        <v>23</v>
      </c>
      <c r="C68" s="1617" t="s">
        <v>513</v>
      </c>
      <c r="D68" s="1439" t="s">
        <v>512</v>
      </c>
      <c r="E68" s="1440"/>
      <c r="F68" s="911" t="s">
        <v>194</v>
      </c>
      <c r="G68" s="917" t="str">
        <f>IF(ISBLANK(BP_Annexe1A_Depenses!G68),"",BP_Annexe1A_Depenses!G68)</f>
        <v/>
      </c>
      <c r="H68" s="336" t="str">
        <f>IF(ISBLANK(BP_Annexe1A_Depenses!H68),"",BP_Annexe1A_Depenses!H68)</f>
        <v/>
      </c>
      <c r="I68" s="284" t="str">
        <f>IF(ISBLANK(BP_Annexe1A_Depenses!I68),"",BP_Annexe1A_Depenses!I68)</f>
        <v/>
      </c>
      <c r="J68" s="454" t="str">
        <f>IF(ISBLANK(BP_Annexe1A_Depenses!J68),"",BP_Annexe1A_Depenses!J68)</f>
        <v/>
      </c>
      <c r="K68" s="294" t="str">
        <f>IF(ISBLANK(BP_Annexe1A_Depenses!K68),"",BP_Annexe1A_Depenses!K68)</f>
        <v/>
      </c>
      <c r="L68" s="336" t="str">
        <f>IF(ISBLANK(BP_Annexe1A_Depenses!L68),"",BP_Annexe1A_Depenses!L68)</f>
        <v/>
      </c>
      <c r="M68" s="728">
        <f>IF(ISBLANK(BP_Annexe1A_Depenses!M68),"",BP_Annexe1A_Depenses!M68)</f>
        <v>0</v>
      </c>
      <c r="N68" s="876" t="str">
        <f>IF(ISBLANK(BP_Annexe1A_Depenses!N68),"",BP_Annexe1A_Depenses!N68)</f>
        <v/>
      </c>
      <c r="O68" s="102"/>
      <c r="P68" s="84"/>
      <c r="Q68" s="699" t="str">
        <f>IF(ISBLANK(BP_Annexe1A_Depenses!Q68),"",BP_Annexe1A_Depenses!Q68)</f>
        <v/>
      </c>
      <c r="R68" s="459" t="str">
        <f>IF(ISBLANK(BP_Annexe1A_Depenses!R68),"",BP_Annexe1A_Depenses!R68)</f>
        <v/>
      </c>
      <c r="S68" s="460" t="str">
        <f>IF(ISBLANK(BP_Annexe1A_Depenses!S68),"",BP_Annexe1A_Depenses!S68)</f>
        <v/>
      </c>
      <c r="T68" s="461" t="str">
        <f>IF(ISBLANK(BP_Annexe1A_Depenses!T68),"",BP_Annexe1A_Depenses!T68)</f>
        <v/>
      </c>
      <c r="U68" s="462" t="str">
        <f>IF(ISBLANK(BP_Annexe1A_Depenses!U68),"",BP_Annexe1A_Depenses!U68)</f>
        <v/>
      </c>
      <c r="V68" s="1354" t="str">
        <f>IF(ISBLANK(BP_Annexe1A_Depenses!V68),"",BP_Annexe1A_Depenses!V68)</f>
        <v/>
      </c>
      <c r="X68" s="699">
        <f t="shared" si="13"/>
        <v>0</v>
      </c>
      <c r="Y68" s="1354" t="e">
        <f>SUM(X68:X71)/$X$78</f>
        <v>#DIV/0!</v>
      </c>
      <c r="Z68" s="666"/>
      <c r="AA68" s="667"/>
      <c r="AB68" s="455"/>
      <c r="AC68" s="330"/>
      <c r="AD68" s="732"/>
      <c r="AE68" s="667"/>
      <c r="AF68" s="1621"/>
      <c r="AG68" s="247"/>
    </row>
    <row r="69" spans="1:34" x14ac:dyDescent="0.35">
      <c r="A69" s="1670"/>
      <c r="B69" s="1352"/>
      <c r="C69" s="1673"/>
      <c r="D69" s="1439" t="s">
        <v>514</v>
      </c>
      <c r="E69" s="1440"/>
      <c r="F69" s="911" t="s">
        <v>194</v>
      </c>
      <c r="G69" s="917" t="str">
        <f>IF(ISBLANK(BP_Annexe1A_Depenses!G69),"",BP_Annexe1A_Depenses!G69)</f>
        <v/>
      </c>
      <c r="H69" s="336" t="str">
        <f>IF(ISBLANK(BP_Annexe1A_Depenses!H69),"",BP_Annexe1A_Depenses!H69)</f>
        <v/>
      </c>
      <c r="I69" s="284"/>
      <c r="J69" s="454"/>
      <c r="K69" s="294" t="str">
        <f>IF(ISBLANK(BP_Annexe1A_Depenses!K69),"",BP_Annexe1A_Depenses!K69)</f>
        <v/>
      </c>
      <c r="L69" s="336" t="str">
        <f>IF(ISBLANK(BP_Annexe1A_Depenses!L69),"",BP_Annexe1A_Depenses!L69)</f>
        <v/>
      </c>
      <c r="M69" s="728">
        <f>IF(ISBLANK(BP_Annexe1A_Depenses!M69),"",BP_Annexe1A_Depenses!M69)</f>
        <v>0</v>
      </c>
      <c r="N69" s="876" t="str">
        <f>IF(ISBLANK(BP_Annexe1A_Depenses!N69),"",BP_Annexe1A_Depenses!N69)</f>
        <v/>
      </c>
      <c r="O69" s="102"/>
      <c r="P69" s="84"/>
      <c r="Q69" s="699"/>
      <c r="R69" s="459"/>
      <c r="S69" s="460"/>
      <c r="T69" s="461" t="str">
        <f>IF(ISBLANK(BP_Annexe1A_Depenses!T69),"",BP_Annexe1A_Depenses!T69)</f>
        <v/>
      </c>
      <c r="U69" s="462" t="str">
        <f>IF(ISBLANK(BP_Annexe1A_Depenses!U69),"",BP_Annexe1A_Depenses!U69)</f>
        <v/>
      </c>
      <c r="V69" s="1355"/>
      <c r="X69" s="699">
        <f t="shared" si="13"/>
        <v>0</v>
      </c>
      <c r="Y69" s="1355"/>
      <c r="Z69" s="666"/>
      <c r="AA69" s="667"/>
      <c r="AB69" s="455"/>
      <c r="AC69" s="330"/>
      <c r="AD69" s="732"/>
      <c r="AE69" s="667"/>
      <c r="AF69" s="1622"/>
      <c r="AG69" s="247"/>
    </row>
    <row r="70" spans="1:34" x14ac:dyDescent="0.35">
      <c r="A70" s="1670"/>
      <c r="B70" s="1352"/>
      <c r="C70" s="1673"/>
      <c r="D70" s="1439" t="s">
        <v>512</v>
      </c>
      <c r="E70" s="1440"/>
      <c r="F70" s="911" t="s">
        <v>319</v>
      </c>
      <c r="G70" s="917" t="str">
        <f>IF(ISBLANK(BP_Annexe1A_Depenses!G70),"",BP_Annexe1A_Depenses!G70)</f>
        <v/>
      </c>
      <c r="H70" s="336" t="str">
        <f>IF(ISBLANK(BP_Annexe1A_Depenses!H70),"",BP_Annexe1A_Depenses!H70)</f>
        <v/>
      </c>
      <c r="I70" s="284"/>
      <c r="J70" s="454"/>
      <c r="K70" s="294" t="str">
        <f>IF(ISBLANK(BP_Annexe1A_Depenses!K70),"",BP_Annexe1A_Depenses!K70)</f>
        <v/>
      </c>
      <c r="L70" s="336" t="str">
        <f>IF(ISBLANK(BP_Annexe1A_Depenses!L70),"",BP_Annexe1A_Depenses!L70)</f>
        <v/>
      </c>
      <c r="M70" s="728">
        <f>IF(ISBLANK(BP_Annexe1A_Depenses!M70),"",BP_Annexe1A_Depenses!M70)</f>
        <v>0</v>
      </c>
      <c r="N70" s="876" t="str">
        <f>IF(ISBLANK(BP_Annexe1A_Depenses!N70),"",BP_Annexe1A_Depenses!N70)</f>
        <v/>
      </c>
      <c r="O70" s="102"/>
      <c r="P70" s="84"/>
      <c r="Q70" s="699"/>
      <c r="R70" s="459"/>
      <c r="S70" s="460"/>
      <c r="T70" s="461" t="str">
        <f>IF(ISBLANK(BP_Annexe1A_Depenses!T70),"",BP_Annexe1A_Depenses!T70)</f>
        <v/>
      </c>
      <c r="U70" s="462" t="str">
        <f>IF(ISBLANK(BP_Annexe1A_Depenses!U70),"",BP_Annexe1A_Depenses!U70)</f>
        <v/>
      </c>
      <c r="V70" s="1355"/>
      <c r="X70" s="699">
        <f t="shared" si="13"/>
        <v>0</v>
      </c>
      <c r="Y70" s="1355"/>
      <c r="Z70" s="666"/>
      <c r="AA70" s="667"/>
      <c r="AB70" s="455"/>
      <c r="AC70" s="330"/>
      <c r="AD70" s="732"/>
      <c r="AE70" s="667"/>
      <c r="AF70" s="1622"/>
      <c r="AG70" s="247"/>
    </row>
    <row r="71" spans="1:34" x14ac:dyDescent="0.35">
      <c r="A71" s="1671"/>
      <c r="B71" s="1353"/>
      <c r="C71" s="1674"/>
      <c r="D71" s="1439" t="s">
        <v>514</v>
      </c>
      <c r="E71" s="1440"/>
      <c r="F71" s="912" t="s">
        <v>319</v>
      </c>
      <c r="G71" s="917" t="str">
        <f>IF(ISBLANK(BP_Annexe1A_Depenses!G71),"",BP_Annexe1A_Depenses!G71)</f>
        <v/>
      </c>
      <c r="H71" s="336" t="str">
        <f>IF(ISBLANK(BP_Annexe1A_Depenses!H71),"",BP_Annexe1A_Depenses!H71)</f>
        <v/>
      </c>
      <c r="I71" s="284"/>
      <c r="J71" s="454"/>
      <c r="K71" s="294" t="str">
        <f>IF(ISBLANK(BP_Annexe1A_Depenses!K71),"",BP_Annexe1A_Depenses!K71)</f>
        <v/>
      </c>
      <c r="L71" s="336" t="str">
        <f>IF(ISBLANK(BP_Annexe1A_Depenses!L71),"",BP_Annexe1A_Depenses!L71)</f>
        <v/>
      </c>
      <c r="M71" s="728">
        <f>IF(ISBLANK(BP_Annexe1A_Depenses!M71),"",BP_Annexe1A_Depenses!M71)</f>
        <v>0</v>
      </c>
      <c r="N71" s="876" t="str">
        <f>IF(ISBLANK(BP_Annexe1A_Depenses!N71),"",BP_Annexe1A_Depenses!N71)</f>
        <v/>
      </c>
      <c r="O71" s="102"/>
      <c r="P71" s="84"/>
      <c r="Q71" s="699"/>
      <c r="R71" s="459"/>
      <c r="S71" s="460"/>
      <c r="T71" s="461" t="str">
        <f>IF(ISBLANK(BP_Annexe1A_Depenses!T71),"",BP_Annexe1A_Depenses!T71)</f>
        <v/>
      </c>
      <c r="U71" s="462" t="str">
        <f>IF(ISBLANK(BP_Annexe1A_Depenses!U71),"",BP_Annexe1A_Depenses!U71)</f>
        <v/>
      </c>
      <c r="V71" s="1356"/>
      <c r="X71" s="880">
        <f t="shared" si="13"/>
        <v>0</v>
      </c>
      <c r="Y71" s="1356"/>
      <c r="Z71" s="666"/>
      <c r="AA71" s="667"/>
      <c r="AB71" s="455"/>
      <c r="AC71" s="330"/>
      <c r="AD71" s="732"/>
      <c r="AE71" s="667"/>
      <c r="AF71" s="1623"/>
      <c r="AG71" s="247"/>
    </row>
    <row r="72" spans="1:34" ht="22.5" customHeight="1" thickBot="1" x14ac:dyDescent="0.4">
      <c r="A72" s="18" t="s">
        <v>18</v>
      </c>
      <c r="B72" s="148" t="s">
        <v>24</v>
      </c>
      <c r="C72" s="1006" t="s">
        <v>154</v>
      </c>
      <c r="D72" s="46" t="str">
        <f>IF(ISBLANK(BP_Annexe1A_Depenses!D72),"",BP_Annexe1A_Depenses!D72)</f>
        <v/>
      </c>
      <c r="E72" s="910" t="str">
        <f>IF(ISBLANK(BP_Annexe1A_Depenses!E72),"",BP_Annexe1A_Depenses!E72)</f>
        <v/>
      </c>
      <c r="F72" s="332" t="str">
        <f>IF(ISBLANK(BP_Annexe1A_Depenses!F72),"",BP_Annexe1A_Depenses!F72)</f>
        <v/>
      </c>
      <c r="G72" s="917" t="str">
        <f>IF(ISBLANK(BP_Annexe1A_Depenses!G72),"",BP_Annexe1A_Depenses!G72)</f>
        <v/>
      </c>
      <c r="H72" s="336" t="str">
        <f>IF(ISBLANK(BP_Annexe1A_Depenses!H72),"",BP_Annexe1A_Depenses!H72)</f>
        <v/>
      </c>
      <c r="I72" s="291" t="str">
        <f>IF(ISBLANK(BP_Annexe1A_Depenses!I72),"",BP_Annexe1A_Depenses!I72)</f>
        <v/>
      </c>
      <c r="J72" s="453" t="str">
        <f>IF(ISBLANK(BP_Annexe1A_Depenses!J72),"",BP_Annexe1A_Depenses!J72)</f>
        <v/>
      </c>
      <c r="K72" s="294" t="str">
        <f>IF(ISBLANK(BP_Annexe1A_Depenses!K72),"",BP_Annexe1A_Depenses!K72)</f>
        <v/>
      </c>
      <c r="L72" s="336" t="str">
        <f>IF(ISBLANK(BP_Annexe1A_Depenses!L72),"",BP_Annexe1A_Depenses!L72)</f>
        <v/>
      </c>
      <c r="M72" s="728">
        <f>IF(ISBLANK(BP_Annexe1A_Depenses!M72),"",BP_Annexe1A_Depenses!M72)</f>
        <v>0</v>
      </c>
      <c r="N72" s="876" t="str">
        <f>IF(ISBLANK(BP_Annexe1A_Depenses!N72),"",BP_Annexe1A_Depenses!N72)</f>
        <v/>
      </c>
      <c r="O72" s="102"/>
      <c r="P72" s="1635" t="s">
        <v>388</v>
      </c>
      <c r="Q72" s="699" t="str">
        <f>IF(ISBLANK(BP_Annexe1A_Depenses!Q72),"",BP_Annexe1A_Depenses!Q72)</f>
        <v/>
      </c>
      <c r="R72" s="471" t="str">
        <f>IF(ISBLANK(BP_Annexe1A_Depenses!R72),"",BP_Annexe1A_Depenses!R72)</f>
        <v/>
      </c>
      <c r="S72" s="472" t="str">
        <f>IF(ISBLANK(BP_Annexe1A_Depenses!S72),"",BP_Annexe1A_Depenses!S72)</f>
        <v/>
      </c>
      <c r="T72" s="461" t="str">
        <f>IF(ISBLANK(BP_Annexe1A_Depenses!T72),"",BP_Annexe1A_Depenses!T72)</f>
        <v/>
      </c>
      <c r="U72" s="462" t="str">
        <f>IF(ISBLANK(BP_Annexe1A_Depenses!U72),"",BP_Annexe1A_Depenses!U72)</f>
        <v/>
      </c>
      <c r="V72" s="701" t="str">
        <f>IF(ISBLANK(BP_Annexe1A_Depenses!V72),"",BP_Annexe1A_Depenses!V72)</f>
        <v/>
      </c>
      <c r="X72" s="704">
        <f t="shared" si="13"/>
        <v>0</v>
      </c>
      <c r="Y72" s="701" t="e">
        <f>SUM(X72)/$X$78</f>
        <v>#DIV/0!</v>
      </c>
      <c r="Z72" s="666"/>
      <c r="AA72" s="667"/>
      <c r="AB72" s="732"/>
      <c r="AC72" s="667"/>
      <c r="AD72" s="732"/>
      <c r="AE72" s="667"/>
      <c r="AF72" s="1270"/>
      <c r="AG72" s="247"/>
    </row>
    <row r="73" spans="1:34" ht="11.25" customHeight="1" x14ac:dyDescent="0.35">
      <c r="A73" s="18" t="s">
        <v>196</v>
      </c>
      <c r="B73" s="1421" t="s">
        <v>37</v>
      </c>
      <c r="C73" s="1617" t="s">
        <v>556</v>
      </c>
      <c r="D73" s="1618"/>
      <c r="E73" s="49" t="s">
        <v>149</v>
      </c>
      <c r="F73" s="909" t="s">
        <v>194</v>
      </c>
      <c r="G73" s="1291" t="str">
        <f>IF(ISBLANK(BP_Annexe1A_Depenses!G73),"",BP_Annexe1A_Depenses!G73)</f>
        <v>Forfait</v>
      </c>
      <c r="H73" s="336" t="str">
        <f>IF(ISBLANK(BP_Annexe1A_Depenses!H73),"",BP_Annexe1A_Depenses!H73)</f>
        <v/>
      </c>
      <c r="I73" s="284" t="str">
        <f>IF(ISBLANK(BP_Annexe1A_Depenses!I73),"",BP_Annexe1A_Depenses!I73)</f>
        <v/>
      </c>
      <c r="J73" s="454" t="str">
        <f>IF(ISBLANK(BP_Annexe1A_Depenses!J73),"",BP_Annexe1A_Depenses!J73)</f>
        <v/>
      </c>
      <c r="K73" s="356" t="str">
        <f>IF(ISBLANK(BP_Annexe1A_Depenses!K73),"",BP_Annexe1A_Depenses!K73)</f>
        <v/>
      </c>
      <c r="L73" s="355" t="str">
        <f>IF(ISBLANK(BP_Annexe1A_Depenses!L73),"",BP_Annexe1A_Depenses!L73)</f>
        <v/>
      </c>
      <c r="M73" s="1709">
        <f>IF(ISBLANK(BP_Annexe1A_Depenses!M73),"",BP_Annexe1A_Depenses!M73)</f>
        <v>0</v>
      </c>
      <c r="N73" s="1640" t="str">
        <f>IF(ISBLANK(BP_Annexe1A_Depenses!N73),"",BP_Annexe1A_Depenses!N73)</f>
        <v/>
      </c>
      <c r="O73" s="102"/>
      <c r="P73" s="1635"/>
      <c r="Q73" s="1345" t="str">
        <f>IF(ISBLANK(BP_Annexe1A_Depenses!Q73),"",BP_Annexe1A_Depenses!Q73)</f>
        <v/>
      </c>
      <c r="R73" s="485" t="str">
        <f>IF(ISBLANK(BP_Annexe1A_Depenses!R73),"",BP_Annexe1A_Depenses!R73)</f>
        <v/>
      </c>
      <c r="S73" s="486" t="str">
        <f>IF(ISBLANK(BP_Annexe1A_Depenses!S73),"",BP_Annexe1A_Depenses!S73)</f>
        <v/>
      </c>
      <c r="T73" s="897" t="str">
        <f>IF(ISBLANK(BP_Annexe1A_Depenses!T73),"",BP_Annexe1A_Depenses!T73)</f>
        <v/>
      </c>
      <c r="U73" s="1259" t="str">
        <f>IF(ISBLANK(BP_Annexe1A_Depenses!U73),"",BP_Annexe1A_Depenses!U73)</f>
        <v/>
      </c>
      <c r="V73" s="1354" t="str">
        <f>IF(ISBLANK(BP_Annexe1A_Depenses!V73),"",BP_Annexe1A_Depenses!V73)</f>
        <v/>
      </c>
      <c r="X73" s="1345">
        <f>SUM(AA73:AE74)</f>
        <v>0</v>
      </c>
      <c r="Y73" s="1333" t="e">
        <f>SUM(X73)/$X$78</f>
        <v>#DIV/0!</v>
      </c>
      <c r="Z73" s="1292" t="s">
        <v>546</v>
      </c>
      <c r="AA73" s="667"/>
      <c r="AB73" s="58"/>
      <c r="AC73" s="457"/>
      <c r="AD73" s="1287"/>
      <c r="AE73" s="1286"/>
      <c r="AF73" s="1639"/>
      <c r="AG73" s="247"/>
    </row>
    <row r="74" spans="1:34" ht="11.25" customHeight="1" thickBot="1" x14ac:dyDescent="0.4">
      <c r="A74" s="18" t="s">
        <v>197</v>
      </c>
      <c r="B74" s="1422"/>
      <c r="C74" s="1619"/>
      <c r="D74" s="1620"/>
      <c r="E74" s="49" t="s">
        <v>327</v>
      </c>
      <c r="F74" s="911" t="s">
        <v>319</v>
      </c>
      <c r="G74" s="1291" t="str">
        <f>IF(ISBLANK(BP_Annexe1A_Depenses!G74),"",BP_Annexe1A_Depenses!G74)</f>
        <v>Forfait</v>
      </c>
      <c r="H74" s="336" t="str">
        <f>IF(ISBLANK(BP_Annexe1A_Depenses!H74),"",BP_Annexe1A_Depenses!H74)</f>
        <v/>
      </c>
      <c r="I74" s="284" t="str">
        <f>IF(ISBLANK(BP_Annexe1A_Depenses!I74),"",BP_Annexe1A_Depenses!I74)</f>
        <v/>
      </c>
      <c r="J74" s="454" t="str">
        <f>IF(ISBLANK(BP_Annexe1A_Depenses!J74),"",BP_Annexe1A_Depenses!J74)</f>
        <v/>
      </c>
      <c r="K74" s="356" t="str">
        <f>IF(ISBLANK(BP_Annexe1A_Depenses!K74),"",BP_Annexe1A_Depenses!K74)</f>
        <v/>
      </c>
      <c r="L74" s="355" t="str">
        <f>IF(ISBLANK(BP_Annexe1A_Depenses!L74),"",BP_Annexe1A_Depenses!L74)</f>
        <v/>
      </c>
      <c r="M74" s="1710" t="str">
        <f>IF(ISBLANK(BP_Annexe1A_Depenses!M74),"",BP_Annexe1A_Depenses!M74)</f>
        <v/>
      </c>
      <c r="N74" s="1641" t="str">
        <f>IF(ISBLANK(BP_Annexe1A_Depenses!N74),"",BP_Annexe1A_Depenses!N74)</f>
        <v/>
      </c>
      <c r="O74" s="102"/>
      <c r="P74" s="1636"/>
      <c r="Q74" s="1346" t="str">
        <f>IF(ISBLANK(BP_Annexe1A_Depenses!Q74),"",BP_Annexe1A_Depenses!Q74)</f>
        <v/>
      </c>
      <c r="R74" s="459" t="str">
        <f>IF(ISBLANK(BP_Annexe1A_Depenses!R74),"",BP_Annexe1A_Depenses!R74)</f>
        <v/>
      </c>
      <c r="S74" s="460" t="str">
        <f>IF(ISBLANK(BP_Annexe1A_Depenses!S74),"",BP_Annexe1A_Depenses!S74)</f>
        <v/>
      </c>
      <c r="T74" s="353" t="str">
        <f>IF(ISBLANK(BP_Annexe1A_Depenses!T74),"",BP_Annexe1A_Depenses!T74)</f>
        <v/>
      </c>
      <c r="U74" s="1259" t="str">
        <f>IF(ISBLANK(BP_Annexe1A_Depenses!U74),"",BP_Annexe1A_Depenses!U74)</f>
        <v/>
      </c>
      <c r="V74" s="1356" t="str">
        <f>IF(ISBLANK(BP_Annexe1A_Depenses!V74),"",BP_Annexe1A_Depenses!V74)</f>
        <v/>
      </c>
      <c r="X74" s="1346"/>
      <c r="Y74" s="1334"/>
      <c r="Z74" s="1292" t="s">
        <v>546</v>
      </c>
      <c r="AA74" s="667"/>
      <c r="AB74" s="455"/>
      <c r="AC74" s="330"/>
      <c r="AD74" s="1287"/>
      <c r="AE74" s="1286"/>
      <c r="AF74" s="1639"/>
      <c r="AG74" s="247"/>
    </row>
    <row r="75" spans="1:34" ht="11.25" customHeight="1" thickBot="1" x14ac:dyDescent="0.4">
      <c r="A75" s="849"/>
      <c r="B75" s="850"/>
      <c r="C75" s="1438" t="s">
        <v>311</v>
      </c>
      <c r="D75" s="1438"/>
      <c r="E75" s="564">
        <f>IF(ISBLANK(BP_Annexe1A_Depenses!E75),"",BP_Annexe1A_Depenses!E75)</f>
        <v>0</v>
      </c>
      <c r="F75" s="870"/>
      <c r="G75" s="1169" t="s">
        <v>250</v>
      </c>
      <c r="H75" s="329">
        <f>IF(ISBLANK(BP_Annexe1A_Depenses!H75),"",BP_Annexe1A_Depenses!H75)</f>
        <v>0</v>
      </c>
      <c r="I75" s="285">
        <f>IF(ISBLANK(BP_Annexe1A_Depenses!I75),"",BP_Annexe1A_Depenses!I75)</f>
        <v>0</v>
      </c>
      <c r="J75" s="283">
        <f>IF(ISBLANK(BP_Annexe1A_Depenses!J75),"",BP_Annexe1A_Depenses!J75)</f>
        <v>0</v>
      </c>
      <c r="K75" s="282">
        <f>IF(ISBLANK(BP_Annexe1A_Depenses!K75),"",BP_Annexe1A_Depenses!K75)</f>
        <v>0</v>
      </c>
      <c r="L75" s="329">
        <f>IF(ISBLANK(BP_Annexe1A_Depenses!L75),"",BP_Annexe1A_Depenses!L75)</f>
        <v>0</v>
      </c>
      <c r="M75" s="726">
        <f>IF(ISBLANK(BP_Annexe1A_Depenses!M75),"",BP_Annexe1A_Depenses!M75)</f>
        <v>0</v>
      </c>
      <c r="N75" s="877" t="str">
        <f>IF(ISBLANK(BP_Annexe1A_Depenses!N75),"",BP_Annexe1A_Depenses!N75)</f>
        <v/>
      </c>
      <c r="O75" s="102"/>
      <c r="P75" s="564">
        <f>IF(ISBLANK(BP_Annexe1A_Depenses!P75),"",BP_Annexe1A_Depenses!P75)</f>
        <v>0</v>
      </c>
      <c r="Q75" s="726">
        <f>IF(ISBLANK(BP_Annexe1A_Depenses!Q75),"",BP_Annexe1A_Depenses!Q75)</f>
        <v>0</v>
      </c>
      <c r="R75" s="1217">
        <f>IF(ISBLANK(BP_Annexe1A_Depenses!R75),"",BP_Annexe1A_Depenses!R75)</f>
        <v>0</v>
      </c>
      <c r="S75" s="1195">
        <f>IF(ISBLANK(BP_Annexe1A_Depenses!S75),"",BP_Annexe1A_Depenses!S75)</f>
        <v>0</v>
      </c>
      <c r="T75" s="1194">
        <f>IF(ISBLANK(BP_Annexe1A_Depenses!T75),"",BP_Annexe1A_Depenses!T75)</f>
        <v>0</v>
      </c>
      <c r="U75" s="1218">
        <f>IF(ISBLANK(BP_Annexe1A_Depenses!U75),"",BP_Annexe1A_Depenses!U75)</f>
        <v>0</v>
      </c>
      <c r="V75" s="853" t="str">
        <f>IF(ISBLANK(BP_Annexe1A_Depenses!V75),"",BP_Annexe1A_Depenses!V75)</f>
        <v/>
      </c>
      <c r="W75" s="114"/>
      <c r="X75" s="726">
        <f>SUM(X59:X74)</f>
        <v>0</v>
      </c>
      <c r="Y75" s="1172" t="e">
        <f>X75/$X$78</f>
        <v>#DIV/0!</v>
      </c>
      <c r="Z75" s="343"/>
      <c r="AA75" s="329">
        <f t="shared" ref="AA75:AE75" si="14">SUM(AA59:AA74)</f>
        <v>0</v>
      </c>
      <c r="AB75" s="142">
        <f t="shared" si="14"/>
        <v>0</v>
      </c>
      <c r="AC75" s="329">
        <f t="shared" si="14"/>
        <v>0</v>
      </c>
      <c r="AD75" s="142">
        <f t="shared" si="14"/>
        <v>0</v>
      </c>
      <c r="AE75" s="329">
        <f t="shared" si="14"/>
        <v>0</v>
      </c>
      <c r="AF75" s="248"/>
      <c r="AG75" s="247"/>
    </row>
    <row r="76" spans="1:34" ht="15" customHeight="1" thickBot="1" x14ac:dyDescent="0.4">
      <c r="A76" s="145" t="s">
        <v>202</v>
      </c>
      <c r="B76" s="490">
        <v>62.1</v>
      </c>
      <c r="C76" s="1424" t="s">
        <v>204</v>
      </c>
      <c r="D76" s="1425"/>
      <c r="E76" s="915" t="str">
        <f>IF(ISBLANK(BP_Annexe1A_Depenses!E76),"",BP_Annexe1A_Depenses!E76)</f>
        <v/>
      </c>
      <c r="F76" s="555" t="str">
        <f>IF(ISBLANK(BP_Annexe1A_Depenses!F76),"",BP_Annexe1A_Depenses!F76)</f>
        <v/>
      </c>
      <c r="G76" s="916" t="str">
        <f>IF(ISBLANK(BP_Annexe1A_Depenses!G76),"",BP_Annexe1A_Depenses!G76)</f>
        <v/>
      </c>
      <c r="H76" s="337" t="str">
        <f>IF(ISBLANK(BP_Annexe1A_Depenses!H76),"",BP_Annexe1A_Depenses!H76)</f>
        <v/>
      </c>
      <c r="I76" s="298" t="str">
        <f>IF(ISBLANK(BP_Annexe1A_Depenses!I76),"",BP_Annexe1A_Depenses!I76)</f>
        <v/>
      </c>
      <c r="J76" s="491" t="str">
        <f>IF(ISBLANK(BP_Annexe1A_Depenses!J76),"",BP_Annexe1A_Depenses!J76)</f>
        <v/>
      </c>
      <c r="K76" s="295" t="str">
        <f>IF(ISBLANK(BP_Annexe1A_Depenses!K76),"",BP_Annexe1A_Depenses!K76)</f>
        <v/>
      </c>
      <c r="L76" s="337" t="str">
        <f>IF(ISBLANK(BP_Annexe1A_Depenses!L76),"",BP_Annexe1A_Depenses!L76)</f>
        <v/>
      </c>
      <c r="M76" s="1190">
        <f>IF(ISBLANK(BP_Annexe1A_Depenses!M76),"",BP_Annexe1A_Depenses!M76)</f>
        <v>0</v>
      </c>
      <c r="N76" s="1207" t="str">
        <f>IF(ISBLANK(BP_Annexe1A_Depenses!N76),"",BP_Annexe1A_Depenses!N76)</f>
        <v/>
      </c>
      <c r="O76" s="102"/>
      <c r="P76" s="1624" t="s">
        <v>312</v>
      </c>
      <c r="Q76" s="1210" t="str">
        <f>IF(ISBLANK(BP_Annexe1A_Depenses!Q76),"",BP_Annexe1A_Depenses!Q76)</f>
        <v/>
      </c>
      <c r="R76" s="1212" t="str">
        <f>IF(ISBLANK(BP_Annexe1A_Depenses!R76),"",BP_Annexe1A_Depenses!R76)</f>
        <v/>
      </c>
      <c r="S76" s="1213" t="str">
        <f>IF(ISBLANK(BP_Annexe1A_Depenses!S76),"",BP_Annexe1A_Depenses!S76)</f>
        <v/>
      </c>
      <c r="T76" s="1214" t="str">
        <f>IF(ISBLANK(BP_Annexe1A_Depenses!T76),"",BP_Annexe1A_Depenses!T76)</f>
        <v/>
      </c>
      <c r="U76" s="1260" t="str">
        <f>IF(ISBLANK(BP_Annexe1A_Depenses!U76),"",BP_Annexe1A_Depenses!U76)</f>
        <v/>
      </c>
      <c r="V76" s="1191" t="str">
        <f>IF(ISBLANK(BP_Annexe1A_Depenses!V76),"",BP_Annexe1A_Depenses!V76)</f>
        <v/>
      </c>
      <c r="X76" s="1190">
        <f t="shared" ref="X76:X77" si="15">SUM(AA76:AE76)</f>
        <v>0</v>
      </c>
      <c r="Y76" s="701" t="e">
        <f>X76/$X$78</f>
        <v>#DIV/0!</v>
      </c>
      <c r="Z76" s="671"/>
      <c r="AA76" s="1003"/>
      <c r="AB76" s="733"/>
      <c r="AC76" s="672"/>
      <c r="AD76" s="733"/>
      <c r="AE76" s="672"/>
      <c r="AF76" s="1271"/>
      <c r="AG76" s="247"/>
    </row>
    <row r="77" spans="1:34" ht="15.75" customHeight="1" thickBot="1" x14ac:dyDescent="0.4">
      <c r="A77" s="489" t="s">
        <v>203</v>
      </c>
      <c r="B77" s="556" t="s">
        <v>153</v>
      </c>
      <c r="C77" s="1426" t="s">
        <v>253</v>
      </c>
      <c r="D77" s="1427"/>
      <c r="E77" s="1427"/>
      <c r="F77" s="871"/>
      <c r="G77" s="564">
        <f>IF(ISBLANK(BP_Annexe1A_Depenses!G77),"",BP_Annexe1A_Depenses!G77)</f>
        <v>0</v>
      </c>
      <c r="H77" s="341" t="str">
        <f>IF(ISBLANK(BP_Annexe1A_Depenses!H77),"",BP_Annexe1A_Depenses!H77)</f>
        <v/>
      </c>
      <c r="I77" s="492" t="str">
        <f>IF(ISBLANK(BP_Annexe1A_Depenses!I77),"",BP_Annexe1A_Depenses!I77)</f>
        <v/>
      </c>
      <c r="J77" s="493" t="str">
        <f>IF(ISBLANK(BP_Annexe1A_Depenses!J77),"",BP_Annexe1A_Depenses!J77)</f>
        <v/>
      </c>
      <c r="K77" s="493" t="str">
        <f>IF(ISBLANK(BP_Annexe1A_Depenses!K77),"",BP_Annexe1A_Depenses!K77)</f>
        <v/>
      </c>
      <c r="L77" s="493" t="str">
        <f>IF(ISBLANK(BP_Annexe1A_Depenses!L77),"",BP_Annexe1A_Depenses!L77)</f>
        <v/>
      </c>
      <c r="M77" s="726">
        <f>IF(ISBLANK(BP_Annexe1A_Depenses!M77),"",BP_Annexe1A_Depenses!M77)</f>
        <v>0</v>
      </c>
      <c r="N77" s="1208" t="str">
        <f>IF(ISBLANK(BP_Annexe1A_Depenses!N77),"",BP_Annexe1A_Depenses!N77)</f>
        <v/>
      </c>
      <c r="O77" s="102"/>
      <c r="P77" s="1625"/>
      <c r="Q77" s="1211" t="str">
        <f>IF(ISBLANK(BP_Annexe1A_Depenses!Q77),"",BP_Annexe1A_Depenses!Q77)</f>
        <v/>
      </c>
      <c r="R77" s="1215" t="str">
        <f>IF(ISBLANK(BP_Annexe1A_Depenses!R77),"",BP_Annexe1A_Depenses!R77)</f>
        <v/>
      </c>
      <c r="S77" s="1216" t="str">
        <f>IF(ISBLANK(BP_Annexe1A_Depenses!S77),"",BP_Annexe1A_Depenses!S77)</f>
        <v/>
      </c>
      <c r="T77" s="1216" t="str">
        <f>IF(ISBLANK(BP_Annexe1A_Depenses!T77),"",BP_Annexe1A_Depenses!T77)</f>
        <v/>
      </c>
      <c r="U77" s="1261" t="str">
        <f>IF(ISBLANK(BP_Annexe1A_Depenses!U77),"",BP_Annexe1A_Depenses!U77)</f>
        <v/>
      </c>
      <c r="V77" s="1191" t="str">
        <f>IF(ISBLANK(BP_Annexe1A_Depenses!V77),"",BP_Annexe1A_Depenses!V77)</f>
        <v/>
      </c>
      <c r="X77" s="726">
        <f t="shared" si="15"/>
        <v>0</v>
      </c>
      <c r="Y77" s="702" t="e">
        <f>X77/$X$78</f>
        <v>#DIV/0!</v>
      </c>
      <c r="Z77" s="1004"/>
      <c r="AA77" s="735"/>
      <c r="AB77" s="494"/>
      <c r="AC77" s="495"/>
      <c r="AD77" s="495"/>
      <c r="AE77" s="495"/>
      <c r="AF77" s="1272"/>
      <c r="AG77" s="247"/>
    </row>
    <row r="78" spans="1:34" ht="15" customHeight="1" thickBot="1" x14ac:dyDescent="0.4">
      <c r="A78" s="1173" t="s">
        <v>249</v>
      </c>
      <c r="B78" s="1435" t="s">
        <v>248</v>
      </c>
      <c r="C78" s="1436"/>
      <c r="D78" s="1436"/>
      <c r="E78" s="1436"/>
      <c r="F78" s="1436"/>
      <c r="G78" s="1437"/>
      <c r="H78" s="1174">
        <f>IF(ISBLANK(BP_Annexe1A_Depenses!H78),"",BP_Annexe1A_Depenses!H78)</f>
        <v>0</v>
      </c>
      <c r="I78" s="1175">
        <f>IF(ISBLANK(BP_Annexe1A_Depenses!I78),"",BP_Annexe1A_Depenses!I78)</f>
        <v>0</v>
      </c>
      <c r="J78" s="1174">
        <f>IF(ISBLANK(BP_Annexe1A_Depenses!J78),"",BP_Annexe1A_Depenses!J78)</f>
        <v>0</v>
      </c>
      <c r="K78" s="1209">
        <f>IF(ISBLANK(BP_Annexe1A_Depenses!K78),"",BP_Annexe1A_Depenses!K78)</f>
        <v>0</v>
      </c>
      <c r="L78" s="1174">
        <f>IF(ISBLANK(BP_Annexe1A_Depenses!L78),"",BP_Annexe1A_Depenses!L78)</f>
        <v>0</v>
      </c>
      <c r="M78" s="1176">
        <f>IF(ISBLANK(BP_Annexe1A_Depenses!M78),"",BP_Annexe1A_Depenses!M78)</f>
        <v>0</v>
      </c>
      <c r="N78" s="1177" t="str">
        <f>IF(ISBLANK(BP_Annexe1A_Depenses!N78),"",BP_Annexe1A_Depenses!N78)</f>
        <v/>
      </c>
      <c r="O78" s="102"/>
      <c r="P78" s="564">
        <f>IF(ISBLANK(BP_Annexe1A_Depenses!P77),"",BP_Annexe1A_Depenses!P77)</f>
        <v>0</v>
      </c>
      <c r="Q78" s="1176">
        <f>IF(ISBLANK(BP_Annexe1A_Depenses!Q78),"",BP_Annexe1A_Depenses!Q78)</f>
        <v>0</v>
      </c>
      <c r="R78" s="1202">
        <f>IF(ISBLANK(BP_Annexe1A_Depenses!R78),"",BP_Annexe1A_Depenses!R78)</f>
        <v>0</v>
      </c>
      <c r="S78" s="1203">
        <f>IF(ISBLANK(BP_Annexe1A_Depenses!S78),"",BP_Annexe1A_Depenses!S78)</f>
        <v>0</v>
      </c>
      <c r="T78" s="1204">
        <f>IF(ISBLANK(BP_Annexe1A_Depenses!T78),"",BP_Annexe1A_Depenses!T78)</f>
        <v>0</v>
      </c>
      <c r="U78" s="1262">
        <f>IF(ISBLANK(BP_Annexe1A_Depenses!U78),"",BP_Annexe1A_Depenses!U78)</f>
        <v>0</v>
      </c>
      <c r="V78" s="1263" t="str">
        <f>IF(ISBLANK(BP_Annexe1A_Depenses!V78),"",BP_Annexe1A_Depenses!V78)</f>
        <v/>
      </c>
      <c r="W78" s="114"/>
      <c r="X78" s="1229">
        <f>X18+X41+X56+X75+X76+X77</f>
        <v>0</v>
      </c>
      <c r="Y78" s="1177" t="e">
        <f>Y18+Y41+Y56+Y75+Y76+Y77</f>
        <v>#DIV/0!</v>
      </c>
      <c r="Z78" s="1223"/>
      <c r="AA78" s="1179">
        <f t="shared" ref="AA78:AE78" si="16">AA18+AA41+AA56+AA75+AA76+AA77</f>
        <v>0</v>
      </c>
      <c r="AB78" s="1275">
        <f t="shared" si="16"/>
        <v>0</v>
      </c>
      <c r="AC78" s="1278">
        <f t="shared" si="16"/>
        <v>0</v>
      </c>
      <c r="AD78" s="1275">
        <f t="shared" si="16"/>
        <v>0</v>
      </c>
      <c r="AE78" s="1278">
        <f t="shared" si="16"/>
        <v>0</v>
      </c>
      <c r="AF78" s="1276"/>
      <c r="AG78" s="1276"/>
      <c r="AH78" s="1276"/>
    </row>
    <row r="79" spans="1:34" ht="15.75" customHeight="1" thickBot="1" x14ac:dyDescent="0.4">
      <c r="A79" s="498" t="s">
        <v>479</v>
      </c>
      <c r="B79" s="302"/>
      <c r="C79" s="302"/>
      <c r="D79" s="302"/>
      <c r="E79" s="302"/>
      <c r="F79" s="302"/>
      <c r="G79" s="302"/>
      <c r="H79" s="302"/>
      <c r="I79" s="302"/>
      <c r="J79" s="302"/>
      <c r="K79" s="302"/>
      <c r="L79" s="302"/>
      <c r="M79" s="300"/>
      <c r="N79" s="301"/>
      <c r="O79" s="84"/>
      <c r="P79" s="84"/>
      <c r="Q79" s="84"/>
      <c r="R79" s="84"/>
      <c r="S79" s="84" t="str">
        <f>IF(ISBLANK(BP_Annexe1A_Depenses!S79),"",BP_Annexe1A_Depenses!S79)</f>
        <v/>
      </c>
      <c r="T79" s="1197" t="str">
        <f>IF(ISBLANK(BP_Annexe1A_Depenses!T79),"",BP_Annexe1A_Depenses!T79)</f>
        <v/>
      </c>
      <c r="U79" s="84" t="str">
        <f>IF(ISBLANK(BP_Annexe1A_Depenses!U79),"",BP_Annexe1A_Depenses!U79)</f>
        <v/>
      </c>
      <c r="V79" s="84"/>
      <c r="W79" s="240"/>
      <c r="X79" s="240"/>
      <c r="Y79" s="240"/>
      <c r="Z79" s="240"/>
      <c r="AA79" s="240"/>
      <c r="AB79" s="240"/>
      <c r="AC79" s="240"/>
      <c r="AD79" s="240"/>
      <c r="AE79" s="240"/>
      <c r="AF79" s="1276"/>
    </row>
    <row r="80" spans="1:34" ht="11.25" customHeight="1" x14ac:dyDescent="0.35">
      <c r="H80" s="86"/>
      <c r="I80" s="239"/>
      <c r="J80" s="239"/>
      <c r="K80" s="239"/>
      <c r="L80" s="239"/>
      <c r="M80" s="239"/>
      <c r="N80" s="239"/>
      <c r="W80" s="239"/>
      <c r="AA80" s="239"/>
    </row>
    <row r="81" spans="8:27" ht="15" customHeight="1" x14ac:dyDescent="0.35">
      <c r="H81" s="86"/>
      <c r="I81" s="239"/>
      <c r="J81" s="239"/>
      <c r="K81" s="239"/>
      <c r="L81" s="239"/>
      <c r="M81" s="239"/>
      <c r="N81" s="239"/>
      <c r="W81" s="239"/>
      <c r="AA81" s="1277"/>
    </row>
    <row r="82" spans="8:27" x14ac:dyDescent="0.35">
      <c r="H82" s="88"/>
      <c r="I82" s="88"/>
      <c r="J82" s="88"/>
      <c r="K82" s="88"/>
      <c r="X82" s="239"/>
      <c r="Y82" s="239"/>
      <c r="Z82" s="239"/>
      <c r="AA82" s="239"/>
    </row>
    <row r="83" spans="8:27" x14ac:dyDescent="0.35">
      <c r="H83" s="88"/>
      <c r="I83" s="88"/>
      <c r="J83" s="88"/>
      <c r="K83" s="88"/>
      <c r="Y83" s="239"/>
      <c r="Z83" s="239"/>
      <c r="AA83" s="239"/>
    </row>
    <row r="84" spans="8:27" x14ac:dyDescent="0.35">
      <c r="H84" s="88"/>
      <c r="I84" s="88"/>
      <c r="J84" s="88"/>
      <c r="K84" s="88"/>
    </row>
  </sheetData>
  <sheetProtection password="D3BB" sheet="1" objects="1" scenarios="1" formatRows="0"/>
  <mergeCells count="145">
    <mergeCell ref="B27:C27"/>
    <mergeCell ref="B34:C34"/>
    <mergeCell ref="B10:B13"/>
    <mergeCell ref="A10:A13"/>
    <mergeCell ref="B24:B26"/>
    <mergeCell ref="A14:A17"/>
    <mergeCell ref="B14:B17"/>
    <mergeCell ref="C14:C17"/>
    <mergeCell ref="D14:E14"/>
    <mergeCell ref="D15:E15"/>
    <mergeCell ref="D16:E16"/>
    <mergeCell ref="D17:E17"/>
    <mergeCell ref="A21:A23"/>
    <mergeCell ref="B20:C20"/>
    <mergeCell ref="C76:D76"/>
    <mergeCell ref="M73:M74"/>
    <mergeCell ref="Q73:Q74"/>
    <mergeCell ref="X73:X74"/>
    <mergeCell ref="B78:G78"/>
    <mergeCell ref="AB6:AE6"/>
    <mergeCell ref="Z7:Z8"/>
    <mergeCell ref="Z6:AA6"/>
    <mergeCell ref="R6:U6"/>
    <mergeCell ref="B35:B37"/>
    <mergeCell ref="C35:C37"/>
    <mergeCell ref="B38:B40"/>
    <mergeCell ref="C28:C30"/>
    <mergeCell ref="B19:N19"/>
    <mergeCell ref="I6:L6"/>
    <mergeCell ref="G7:G8"/>
    <mergeCell ref="H7:H8"/>
    <mergeCell ref="D6:D8"/>
    <mergeCell ref="K7:L7"/>
    <mergeCell ref="AB7:AC7"/>
    <mergeCell ref="M6:M8"/>
    <mergeCell ref="B52:B55"/>
    <mergeCell ref="B43:B45"/>
    <mergeCell ref="B9:N9"/>
    <mergeCell ref="A5:F5"/>
    <mergeCell ref="AF35:AF37"/>
    <mergeCell ref="AF38:AF40"/>
    <mergeCell ref="A35:A37"/>
    <mergeCell ref="AF10:AF14"/>
    <mergeCell ref="AF31:AF33"/>
    <mergeCell ref="A28:A30"/>
    <mergeCell ref="AF28:AF30"/>
    <mergeCell ref="G5:N5"/>
    <mergeCell ref="A6:A8"/>
    <mergeCell ref="N6:N8"/>
    <mergeCell ref="A38:A40"/>
    <mergeCell ref="C38:C40"/>
    <mergeCell ref="X5:AF5"/>
    <mergeCell ref="AF15:AF17"/>
    <mergeCell ref="A24:A26"/>
    <mergeCell ref="C24:C26"/>
    <mergeCell ref="B21:B23"/>
    <mergeCell ref="C21:C23"/>
    <mergeCell ref="B28:B30"/>
    <mergeCell ref="B31:B33"/>
    <mergeCell ref="A31:A33"/>
    <mergeCell ref="C31:C33"/>
    <mergeCell ref="C10:C13"/>
    <mergeCell ref="A43:A45"/>
    <mergeCell ref="C43:C45"/>
    <mergeCell ref="C46:C48"/>
    <mergeCell ref="C49:C51"/>
    <mergeCell ref="B65:B67"/>
    <mergeCell ref="A56:G56"/>
    <mergeCell ref="B46:B48"/>
    <mergeCell ref="AF59:AF64"/>
    <mergeCell ref="AF65:AF67"/>
    <mergeCell ref="V59:V64"/>
    <mergeCell ref="V65:V67"/>
    <mergeCell ref="N59:N64"/>
    <mergeCell ref="N65:N67"/>
    <mergeCell ref="C65:C67"/>
    <mergeCell ref="A52:A55"/>
    <mergeCell ref="A49:A51"/>
    <mergeCell ref="A46:A48"/>
    <mergeCell ref="B49:B51"/>
    <mergeCell ref="A68:A71"/>
    <mergeCell ref="B68:B71"/>
    <mergeCell ref="C59:C64"/>
    <mergeCell ref="C52:C55"/>
    <mergeCell ref="D52:E52"/>
    <mergeCell ref="D53:E53"/>
    <mergeCell ref="A65:A67"/>
    <mergeCell ref="D54:E54"/>
    <mergeCell ref="D55:E55"/>
    <mergeCell ref="D69:E69"/>
    <mergeCell ref="D70:E70"/>
    <mergeCell ref="B59:B64"/>
    <mergeCell ref="B58:N58"/>
    <mergeCell ref="A57:G57"/>
    <mergeCell ref="D68:E68"/>
    <mergeCell ref="D71:E71"/>
    <mergeCell ref="C68:C71"/>
    <mergeCell ref="Q2:X2"/>
    <mergeCell ref="AD2:AE2"/>
    <mergeCell ref="A18:G18"/>
    <mergeCell ref="C77:E77"/>
    <mergeCell ref="X9:AF9"/>
    <mergeCell ref="AF6:AF8"/>
    <mergeCell ref="AF24:AF26"/>
    <mergeCell ref="AA7:AA8"/>
    <mergeCell ref="AD7:AE7"/>
    <mergeCell ref="X19:AF19"/>
    <mergeCell ref="AF21:AF23"/>
    <mergeCell ref="B6:B8"/>
    <mergeCell ref="C6:C8"/>
    <mergeCell ref="V6:V8"/>
    <mergeCell ref="X6:X8"/>
    <mergeCell ref="Y6:Y8"/>
    <mergeCell ref="D63:D64"/>
    <mergeCell ref="R7:S7"/>
    <mergeCell ref="T7:U7"/>
    <mergeCell ref="I7:J7"/>
    <mergeCell ref="G6:H6"/>
    <mergeCell ref="B73:B74"/>
    <mergeCell ref="A41:G41"/>
    <mergeCell ref="B42:N42"/>
    <mergeCell ref="AB3:AE3"/>
    <mergeCell ref="C73:D74"/>
    <mergeCell ref="C75:D75"/>
    <mergeCell ref="AF53:AF55"/>
    <mergeCell ref="AF68:AF71"/>
    <mergeCell ref="P76:P77"/>
    <mergeCell ref="Q3:Z3"/>
    <mergeCell ref="V73:V74"/>
    <mergeCell ref="Q6:Q8"/>
    <mergeCell ref="E6:F6"/>
    <mergeCell ref="E7:E8"/>
    <mergeCell ref="F7:F8"/>
    <mergeCell ref="Y73:Y74"/>
    <mergeCell ref="AF43:AF45"/>
    <mergeCell ref="AF46:AF48"/>
    <mergeCell ref="AF49:AF51"/>
    <mergeCell ref="Y59:Y64"/>
    <mergeCell ref="Y65:Y67"/>
    <mergeCell ref="Y68:Y71"/>
    <mergeCell ref="P72:P74"/>
    <mergeCell ref="V68:V71"/>
    <mergeCell ref="X42:AF42"/>
    <mergeCell ref="AF73:AF74"/>
    <mergeCell ref="N73:N74"/>
  </mergeCells>
  <conditionalFormatting sqref="Q3">
    <cfRule type="expression" dxfId="49" priority="6">
      <formula>ISBLANK($Q$3)</formula>
    </cfRule>
  </conditionalFormatting>
  <conditionalFormatting sqref="AF3">
    <cfRule type="expression" dxfId="48" priority="5">
      <formula>ISBLANK($AF$3)</formula>
    </cfRule>
  </conditionalFormatting>
  <printOptions horizontalCentered="1" verticalCentered="1"/>
  <pageMargins left="0.11811023622047245" right="0.11811023622047245" top="0.15748031496062992" bottom="0.15748031496062992" header="0" footer="0"/>
  <pageSetup paperSize="9" scale="48" orientation="landscape" r:id="rId1"/>
  <rowBreaks count="1" manualBreakCount="1">
    <brk id="41" max="31" man="1"/>
  </rowBreaks>
  <ignoredErrors>
    <ignoredError sqref="AA64"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4" id="{86D390B8-D67E-4FF0-A8CE-C0D050FD06E7}">
            <xm:f>$X$78=BE_Annexe1B_Recettes!$X$52</xm:f>
            <x14:dxf>
              <fill>
                <patternFill>
                  <bgColor theme="8"/>
                </patternFill>
              </fill>
            </x14:dxf>
          </x14:cfRule>
          <xm:sqref>X78</xm:sqref>
        </x14:conditionalFormatting>
        <x14:conditionalFormatting xmlns:xm="http://schemas.microsoft.com/office/excel/2006/main">
          <x14:cfRule type="expression" priority="3" id="{73A2C002-4CA6-4818-B87E-88D8687E3CCC}">
            <xm:f>$AB$78=BE_Annexe1C_Valorisations!$W$23</xm:f>
            <x14:dxf>
              <fill>
                <patternFill>
                  <bgColor theme="8"/>
                </patternFill>
              </fill>
            </x14:dxf>
          </x14:cfRule>
          <xm:sqref>AB78</xm:sqref>
        </x14:conditionalFormatting>
        <x14:conditionalFormatting xmlns:xm="http://schemas.microsoft.com/office/excel/2006/main">
          <x14:cfRule type="expression" priority="2" id="{D07C0308-2707-43E0-AA48-66DF5B37ACE8}">
            <xm:f>$AC$78=BE_Annexe1C_Valorisations!$W$41</xm:f>
            <x14:dxf>
              <fill>
                <patternFill>
                  <bgColor theme="8"/>
                </patternFill>
              </fill>
            </x14:dxf>
          </x14:cfRule>
          <xm:sqref>AC78</xm:sqref>
        </x14:conditionalFormatting>
        <x14:conditionalFormatting xmlns:xm="http://schemas.microsoft.com/office/excel/2006/main">
          <x14:cfRule type="expression" priority="1" id="{85DCCEB3-C2F2-4ECF-9F42-534F3C61A88A}">
            <xm:f>AND($AD$78+$AE$78=BE_Annexe1B_Recettes!$AB$52,$AD$78+$AE$78=BE_Annexe1C_Valorisations!$W$92)</xm:f>
            <x14:dxf>
              <fill>
                <patternFill>
                  <bgColor theme="8"/>
                </patternFill>
              </fill>
            </x14:dxf>
          </x14:cfRule>
          <xm:sqref>AD78:AE78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22</vt:i4>
      </vt:variant>
    </vt:vector>
  </HeadingPairs>
  <TitlesOfParts>
    <vt:vector size="34" baseType="lpstr">
      <vt:lpstr>Onglet-AERM</vt:lpstr>
      <vt:lpstr>PlanFinance_Convention</vt:lpstr>
      <vt:lpstr>PlanFinance_Prev</vt:lpstr>
      <vt:lpstr>BP_Annexe1A_Depenses</vt:lpstr>
      <vt:lpstr>BP_Annexe1B_Recettes</vt:lpstr>
      <vt:lpstr>BP_Annexe1C_Valorisations</vt:lpstr>
      <vt:lpstr>BP_-Annexe1D_AutoEval</vt:lpstr>
      <vt:lpstr>PlanFinance_Execut</vt:lpstr>
      <vt:lpstr>BE_Annexe1A_Depenses</vt:lpstr>
      <vt:lpstr>BE_Annexe1B_Recettes</vt:lpstr>
      <vt:lpstr>BE_Annexe1C_Valorisations</vt:lpstr>
      <vt:lpstr>BE_Annexe1D_EtatRecapDepenses</vt:lpstr>
      <vt:lpstr>Binaire</vt:lpstr>
      <vt:lpstr>FraisMission</vt:lpstr>
      <vt:lpstr>BE_Annexe1A_Depenses!Impression_des_titres</vt:lpstr>
      <vt:lpstr>BE_Annexe1C_Valorisations!Impression_des_titres</vt:lpstr>
      <vt:lpstr>BE_Annexe1D_EtatRecapDepenses!Impression_des_titres</vt:lpstr>
      <vt:lpstr>BP_Annexe1A_Depenses!Impression_des_titres</vt:lpstr>
      <vt:lpstr>BP_Annexe1C_Valorisations!Impression_des_titres</vt:lpstr>
      <vt:lpstr>Nation</vt:lpstr>
      <vt:lpstr>NaturDep</vt:lpstr>
      <vt:lpstr>Porteur</vt:lpstr>
      <vt:lpstr>StatutRec</vt:lpstr>
      <vt:lpstr>BE_Annexe1A_Depenses!Zone_d_impression</vt:lpstr>
      <vt:lpstr>BE_Annexe1B_Recettes!Zone_d_impression</vt:lpstr>
      <vt:lpstr>BE_Annexe1C_Valorisations!Zone_d_impression</vt:lpstr>
      <vt:lpstr>BE_Annexe1D_EtatRecapDepenses!Zone_d_impression</vt:lpstr>
      <vt:lpstr>BP_Annexe1A_Depenses!Zone_d_impression</vt:lpstr>
      <vt:lpstr>BP_Annexe1B_Recettes!Zone_d_impression</vt:lpstr>
      <vt:lpstr>BP_Annexe1C_Valorisations!Zone_d_impression</vt:lpstr>
      <vt:lpstr>'BP_-Annexe1D_AutoEval'!Zone_d_impression</vt:lpstr>
      <vt:lpstr>PlanFinance_Convention!Zone_d_impression</vt:lpstr>
      <vt:lpstr>PlanFinance_Execut!Zone_d_impression</vt:lpstr>
      <vt:lpstr>PlanFinance_Prev!Zone_d_impression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BOURMAUD David</dc:creator>
  <cp:lastModifiedBy>BOURMAUD David</cp:lastModifiedBy>
  <cp:lastPrinted>2022-05-10T10:48:05Z</cp:lastPrinted>
  <dcterms:created xsi:type="dcterms:W3CDTF">2020-04-29T10:04:23Z</dcterms:created>
  <dcterms:modified xsi:type="dcterms:W3CDTF">2022-05-19T15:03:34Z</dcterms:modified>
  <cp:contentStatus/>
</cp:coreProperties>
</file>